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ugar\Desktop\календарь Катя\"/>
    </mc:Choice>
  </mc:AlternateContent>
  <bookViews>
    <workbookView xWindow="0" yWindow="0" windowWidth="30720" windowHeight="13392" activeTab="1"/>
  </bookViews>
  <sheets>
    <sheet name="Инструкция" sheetId="1" r:id="rId1"/>
    <sheet name="Календарь" sheetId="2" r:id="rId2"/>
    <sheet name="Обзор" sheetId="3" r:id="rId3"/>
    <sheet name="Печать" sheetId="4" r:id="rId4"/>
    <sheet name="Справочники" sheetId="5" r:id="rId5"/>
  </sheets>
  <calcPr calcId="162913"/>
</workbook>
</file>

<file path=xl/calcChain.xml><?xml version="1.0" encoding="utf-8"?>
<calcChain xmlns="http://schemas.openxmlformats.org/spreadsheetml/2006/main">
  <c r="J22" i="3" l="1"/>
  <c r="I22" i="3"/>
  <c r="H22" i="3"/>
  <c r="G22" i="3"/>
  <c r="F22" i="3"/>
  <c r="E22" i="3"/>
  <c r="D22" i="3"/>
  <c r="C22" i="3"/>
  <c r="B22" i="3"/>
  <c r="J21" i="3"/>
  <c r="I21" i="3"/>
  <c r="H21" i="3"/>
  <c r="G21" i="3"/>
  <c r="F21" i="3"/>
  <c r="E21" i="3"/>
  <c r="D21" i="3"/>
  <c r="C21" i="3"/>
  <c r="B21" i="3"/>
  <c r="J20" i="3"/>
  <c r="I20" i="3"/>
  <c r="H20" i="3"/>
  <c r="G20" i="3"/>
  <c r="F20" i="3"/>
  <c r="E20" i="3"/>
  <c r="D20" i="3"/>
  <c r="C20" i="3"/>
  <c r="B20" i="3"/>
  <c r="J19" i="3"/>
  <c r="I19" i="3"/>
  <c r="H19" i="3"/>
  <c r="G19" i="3"/>
  <c r="F19" i="3"/>
  <c r="E19" i="3"/>
  <c r="D19" i="3"/>
  <c r="C19" i="3"/>
  <c r="B19" i="3"/>
  <c r="J18" i="3"/>
  <c r="I18" i="3"/>
  <c r="H18" i="3"/>
  <c r="G18" i="3"/>
  <c r="F18" i="3"/>
  <c r="E18" i="3"/>
  <c r="D18" i="3"/>
  <c r="C18" i="3"/>
  <c r="B18" i="3"/>
  <c r="J17" i="3"/>
  <c r="I17" i="3"/>
  <c r="H17" i="3"/>
  <c r="G17" i="3"/>
  <c r="F17" i="3"/>
  <c r="E17" i="3"/>
  <c r="D17" i="3"/>
  <c r="C17" i="3"/>
  <c r="B17" i="3"/>
  <c r="J16" i="3"/>
  <c r="I16" i="3"/>
  <c r="H16" i="3"/>
  <c r="G16" i="3"/>
  <c r="F16" i="3"/>
  <c r="E16" i="3"/>
  <c r="D16" i="3"/>
  <c r="C16" i="3"/>
  <c r="B16" i="3"/>
  <c r="J15" i="3"/>
  <c r="I15" i="3"/>
  <c r="H15" i="3"/>
  <c r="G15" i="3"/>
  <c r="F15" i="3"/>
  <c r="E15" i="3"/>
  <c r="D15" i="3"/>
  <c r="C15" i="3"/>
  <c r="B15" i="3"/>
  <c r="J14" i="3"/>
  <c r="I14" i="3"/>
  <c r="H14" i="3"/>
  <c r="G14" i="3"/>
  <c r="F14" i="3"/>
  <c r="E14" i="3"/>
  <c r="D14" i="3"/>
  <c r="C14" i="3"/>
  <c r="B14" i="3"/>
  <c r="J13" i="3"/>
  <c r="I13" i="3"/>
  <c r="H13" i="3"/>
  <c r="G13" i="3"/>
  <c r="F13" i="3"/>
  <c r="E13" i="3"/>
  <c r="D13" i="3"/>
  <c r="C13" i="3"/>
  <c r="B13" i="3"/>
  <c r="J12" i="3"/>
  <c r="I12" i="3"/>
  <c r="H12" i="3"/>
  <c r="G12" i="3"/>
  <c r="F12" i="3"/>
  <c r="E12" i="3"/>
  <c r="D12" i="3"/>
  <c r="C12" i="3"/>
  <c r="B12" i="3"/>
  <c r="J11" i="3"/>
  <c r="I11" i="3"/>
  <c r="H11" i="3"/>
  <c r="G11" i="3"/>
  <c r="F11" i="3"/>
  <c r="E11" i="3"/>
  <c r="D11" i="3"/>
  <c r="C11" i="3"/>
  <c r="B11" i="3"/>
  <c r="B7" i="3"/>
  <c r="B6" i="3"/>
  <c r="B5" i="3"/>
  <c r="B4" i="3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M4" i="2"/>
  <c r="M3" i="2"/>
  <c r="M2" i="2"/>
</calcChain>
</file>

<file path=xl/sharedStrings.xml><?xml version="1.0" encoding="utf-8"?>
<sst xmlns="http://schemas.openxmlformats.org/spreadsheetml/2006/main" count="389" uniqueCount="228">
  <si>
    <t>Календарь фандрайзера для НКО</t>
  </si>
  <si>
    <t>Как пользоваться файлом</t>
  </si>
  <si>
    <t>1</t>
  </si>
  <si>
    <t>Лист «Календарь» — основная рабочая таблица: добавляйте свои даты, ответственных, статусы и комментарии.</t>
  </si>
  <si>
    <t>2</t>
  </si>
  <si>
    <t>В столбце «Статус» есть выпадающий список: не начато / в работе / готово / неактуально.</t>
  </si>
  <si>
    <t>3</t>
  </si>
  <si>
    <t>Поменяйте год на листе «Справочники» в ячейке K2 — столбец «Дата сортировки» пересчитается.</t>
  </si>
  <si>
    <t>4</t>
  </si>
  <si>
    <t>Лист «Обзор» показывает количество поводов и задач по месяцам. Его удобно использовать для планирования нагрузки.</t>
  </si>
  <si>
    <t>5</t>
  </si>
  <si>
    <t>Лист «Печать» — горизонтальная раскладка на 12 месяцев. Его можно распечатать или сохранить в PDF.</t>
  </si>
  <si>
    <t>6</t>
  </si>
  <si>
    <t>Перед публикацией календаря проверьте подвижные даты для конкретного года, например «Щедрый вторник».</t>
  </si>
  <si>
    <t>Структура таблицы</t>
  </si>
  <si>
    <t>Поле</t>
  </si>
  <si>
    <t>Что означает</t>
  </si>
  <si>
    <t>Дата/период</t>
  </si>
  <si>
    <t>Видимая дата или месяц — то, что удобно читать человеку.</t>
  </si>
  <si>
    <t>Дата в году</t>
  </si>
  <si>
    <t>Автоматически собирается из года на листе «Справочники», номера месяца и дня начала. Для строк без конкретного дня остается пустой.</t>
  </si>
  <si>
    <t>Тип</t>
  </si>
  <si>
    <t>Помогает разделить даты-поводы, подготовку, партнерские задачи, отчеты и фандрайзинг.</t>
  </si>
  <si>
    <t>Для каких НКО</t>
  </si>
  <si>
    <t>Подсказка, кому повод особенно подходит.</t>
  </si>
  <si>
    <t>Комментарий</t>
  </si>
  <si>
    <t>Место для уточнений, ссылок, идей постов или особенностей вашей организации.</t>
  </si>
  <si>
    <t>ID</t>
  </si>
  <si>
    <t>Месяц</t>
  </si>
  <si>
    <t>Месяц №</t>
  </si>
  <si>
    <t>День начала</t>
  </si>
  <si>
    <t>День окончания</t>
  </si>
  <si>
    <t>Повод/задача</t>
  </si>
  <si>
    <t>Что сделать</t>
  </si>
  <si>
    <t>Когда начать</t>
  </si>
  <si>
    <t>Канал</t>
  </si>
  <si>
    <t>Ответственный</t>
  </si>
  <si>
    <t>Статус</t>
  </si>
  <si>
    <t>Январь</t>
  </si>
  <si>
    <t>9 января</t>
  </si>
  <si>
    <t>Благодарность</t>
  </si>
  <si>
    <t>Международный день «Спасибо»</t>
  </si>
  <si>
    <t>Поблагодарить в соцсетях и благотворительными письмами партнеров, доноров и всех, кто помогал к Новому году.</t>
  </si>
  <si>
    <t>за 3–5 дней</t>
  </si>
  <si>
    <t>Соцсети, Email, Партнеры</t>
  </si>
  <si>
    <t>всем НКО</t>
  </si>
  <si>
    <t>не начато</t>
  </si>
  <si>
    <t>Февраль</t>
  </si>
  <si>
    <t>27 февраля</t>
  </si>
  <si>
    <t>Дата-повод</t>
  </si>
  <si>
    <t>День НКО</t>
  </si>
  <si>
    <t>Сделать пост: рассказать об организации в цифрах и историях успеха, добавить понятный призыв пожертвовать.</t>
  </si>
  <si>
    <t>за 1–2 недели</t>
  </si>
  <si>
    <t>Соцсети, Email</t>
  </si>
  <si>
    <t>Март</t>
  </si>
  <si>
    <t>март</t>
  </si>
  <si>
    <t>Отчет</t>
  </si>
  <si>
    <t>Старт подготовки публичного годового отчета</t>
  </si>
  <si>
    <t>Собрать данные, цифры, истории, фото, благодарности, предварительную структуру отчета.</t>
  </si>
  <si>
    <t>в течение месяца</t>
  </si>
  <si>
    <t>Внутренняя работа</t>
  </si>
  <si>
    <t>Апрель</t>
  </si>
  <si>
    <t>13 апреля</t>
  </si>
  <si>
    <t>День благотворителя и мецената</t>
  </si>
  <si>
    <t>Поблагодарить благотворителей в соцсетях, подготовить и развезти благодарственные письма партнерам.</t>
  </si>
  <si>
    <t>апрель</t>
  </si>
  <si>
    <t>Подготовка</t>
  </si>
  <si>
    <t>Подготовка к Дню защиты детей</t>
  </si>
  <si>
    <t>Начать придумывать акции и форматы взаимодействия с партнерами к Дню защиты детей.</t>
  </si>
  <si>
    <t>за 1,5–2 месяца</t>
  </si>
  <si>
    <t>Внутренняя работа, Партнеры</t>
  </si>
  <si>
    <t>детские и семейные НКО</t>
  </si>
  <si>
    <t>Партнеры</t>
  </si>
  <si>
    <t>Рассылки и встречи к Дню защиты детей</t>
  </si>
  <si>
    <t>Начать рассылки и встречи с партнерами к Дню защиты детей.</t>
  </si>
  <si>
    <t>за 1–1,5 месяца</t>
  </si>
  <si>
    <t>Email, Партнеры, Личные встречи</t>
  </si>
  <si>
    <t>Май</t>
  </si>
  <si>
    <t>май</t>
  </si>
  <si>
    <t>Продолжение подготовки к Дню защиты детей</t>
  </si>
  <si>
    <t>Продолжить рассылки и встречи с партнерами к Дню защиты детей.</t>
  </si>
  <si>
    <t>Июнь</t>
  </si>
  <si>
    <t>1 июня</t>
  </si>
  <si>
    <t>День защиты детей</t>
  </si>
  <si>
    <t>Провести акцию или коммуникацию по теме, поблагодарить благотворителей в соцсетях.</t>
  </si>
  <si>
    <t>подготовка с апреля</t>
  </si>
  <si>
    <t>Соцсети, Партнеры, Email</t>
  </si>
  <si>
    <t>8 июня</t>
  </si>
  <si>
    <t>День социального работника</t>
  </si>
  <si>
    <t>Рассказать о социальных работниках организации, показать людей и вклад команды.</t>
  </si>
  <si>
    <t>за 1 неделю</t>
  </si>
  <si>
    <t>Соцсети</t>
  </si>
  <si>
    <t>социальные НКО</t>
  </si>
  <si>
    <t>21 июня</t>
  </si>
  <si>
    <t>День медицинского работника</t>
  </si>
  <si>
    <t>Рассказать о медиках организации, их роли и результатах, при необходимости добавить фандрайзинговый призыв.</t>
  </si>
  <si>
    <t>медицинские и социальные НКО</t>
  </si>
  <si>
    <t>июнь</t>
  </si>
  <si>
    <t>Публикация публичного годового отчета</t>
  </si>
  <si>
    <t>Опубликовать публичный годовой отчет и подготовить короткий анонс для аудитории.</t>
  </si>
  <si>
    <t>после сборки отчета</t>
  </si>
  <si>
    <t>Сайт/отчет, Соцсети</t>
  </si>
  <si>
    <t>Рассылка годового отчета партнерам</t>
  </si>
  <si>
    <t>Разослать отчет партнерам или провести личные встречи для презентации итогов.</t>
  </si>
  <si>
    <t>после публикации отчета</t>
  </si>
  <si>
    <t>СМИ</t>
  </si>
  <si>
    <t>Пресс-релиз по годовому отчету</t>
  </si>
  <si>
    <t>Подготовить и направить в СМИ пресс-релиз с самыми интересными моментами публичного отчета.</t>
  </si>
  <si>
    <t>СМИ, Email</t>
  </si>
  <si>
    <t>Июль</t>
  </si>
  <si>
    <t>8 июля</t>
  </si>
  <si>
    <t>День семьи, любви и верности</t>
  </si>
  <si>
    <t>Сделать пост в контексте темы организации и добавить призыв пожертвовать.</t>
  </si>
  <si>
    <t>семейные, детские, социальные НКО</t>
  </si>
  <si>
    <t>20 июля</t>
  </si>
  <si>
    <t>Фандрайзинг</t>
  </si>
  <si>
    <t>День рекуррента / благотворительной подписки</t>
  </si>
  <si>
    <t>Заранее рассказать о пользе ежемесячных пожертвований и поблагодарить регулярных доноров.</t>
  </si>
  <si>
    <t>Дата может быть внутренним коммуникационным поводом организации.</t>
  </si>
  <si>
    <t>27 июля</t>
  </si>
  <si>
    <t>День фандрайзинга</t>
  </si>
  <si>
    <t>Сделать пост: рассказать об организации в цифрах и историях успеха, добавить призыв пожертвовать.</t>
  </si>
  <si>
    <t>июль</t>
  </si>
  <si>
    <t>Подготовка к Дню знаний / «Дети вместо цветов»</t>
  </si>
  <si>
    <t>Начать придумывать акции и форматы взаимодействия с партнерами к Дню знаний.</t>
  </si>
  <si>
    <t>детские и образовательные НКО</t>
  </si>
  <si>
    <t>Подготовка к Декаде пожилых</t>
  </si>
  <si>
    <t>Начать придумывать акции и взаимодействие с партнерами к Декаде пожилых.</t>
  </si>
  <si>
    <t>за 2 месяца</t>
  </si>
  <si>
    <t>НКО, работающие с пожилыми</t>
  </si>
  <si>
    <t>Август</t>
  </si>
  <si>
    <t>август</t>
  </si>
  <si>
    <t>Рассылки и встречи к Дню знаний</t>
  </si>
  <si>
    <t>Начать рассылки и встречи с партнерами к Дню знаний.</t>
  </si>
  <si>
    <t>Рассылки и встречи к Декаде пожилых</t>
  </si>
  <si>
    <t>Начать рассылки и встречи с партнерами к Декаде пожилых.</t>
  </si>
  <si>
    <t>Сентябрь</t>
  </si>
  <si>
    <t>1 сентября</t>
  </si>
  <si>
    <t>День знаний</t>
  </si>
  <si>
    <t>Провести коммуникацию или акцию, если тема подходит организации.</t>
  </si>
  <si>
    <t>подготовка с июля/августа</t>
  </si>
  <si>
    <t>5 сентября</t>
  </si>
  <si>
    <t>Международный день благотворительности</t>
  </si>
  <si>
    <t>Поблагодарить благотворителей в соцсетях и лично.</t>
  </si>
  <si>
    <t>Соцсети, Email, Личные встречи</t>
  </si>
  <si>
    <t>Октябрь</t>
  </si>
  <si>
    <t>1–10 октября</t>
  </si>
  <si>
    <t>Декада пожилых</t>
  </si>
  <si>
    <t>Провести тематическую коммуникацию или акцию, если это соответствует теме организации.</t>
  </si>
  <si>
    <t>октябрь</t>
  </si>
  <si>
    <t>Подготовка к Декаде инвалидов и Новому году</t>
  </si>
  <si>
    <t>Начать придумывать акции и взаимодействие с партнерами к предстоящим праздникам.</t>
  </si>
  <si>
    <t>социальные НКО, НКО инвалидности, все НКО</t>
  </si>
  <si>
    <t>Рассылки и встречи к предстоящим праздникам</t>
  </si>
  <si>
    <t>Начать рассылки и встречи с партнерами к Декаде инвалидов и Новому году.</t>
  </si>
  <si>
    <t>за 1–2 месяца</t>
  </si>
  <si>
    <t>Ноябрь</t>
  </si>
  <si>
    <t>ноябрь</t>
  </si>
  <si>
    <t>Продолжение подготовки к декабрьским праздникам</t>
  </si>
  <si>
    <t>Продолжить рассылки и встречи с партнерами к предстоящим праздникам.</t>
  </si>
  <si>
    <t>Декабрь</t>
  </si>
  <si>
    <t>1–10 декабря</t>
  </si>
  <si>
    <t>Декада инвалидов</t>
  </si>
  <si>
    <t>подготовка с октября</t>
  </si>
  <si>
    <t>НКО, работающие с темой инвалидности</t>
  </si>
  <si>
    <t>3 декабря</t>
  </si>
  <si>
    <t>Щедрый вторник</t>
  </si>
  <si>
    <t>за 2–4 недели</t>
  </si>
  <si>
    <t>Проверьте дату «Щедрого вторника» для конкретного года.</t>
  </si>
  <si>
    <t>декабрь</t>
  </si>
  <si>
    <t>Новый год</t>
  </si>
  <si>
    <t>Поблагодарить благотворителей в соцсетях и лично поздравить партнеров с Новым годом.</t>
  </si>
  <si>
    <t>за 2–3 недели</t>
  </si>
  <si>
    <t>Обзор календаря</t>
  </si>
  <si>
    <t>Показатель</t>
  </si>
  <si>
    <t>Значение</t>
  </si>
  <si>
    <t>Год</t>
  </si>
  <si>
    <t>Всего строк</t>
  </si>
  <si>
    <t>Дат-поводов</t>
  </si>
  <si>
    <t>Задач подготовки/партнеров</t>
  </si>
  <si>
    <t>Всего</t>
  </si>
  <si>
    <t>Даты-поводы</t>
  </si>
  <si>
    <t>Отчеты</t>
  </si>
  <si>
    <t>Не начато</t>
  </si>
  <si>
    <t>В работе</t>
  </si>
  <si>
    <t>Готово</t>
  </si>
  <si>
    <t>Календарь фандрайзера для НКО — версия для печати</t>
  </si>
  <si>
    <t>ЯНВАРЬ</t>
  </si>
  <si>
    <t>ФЕВРАЛЬ</t>
  </si>
  <si>
    <t>• 9 января — Международный день «Спасибо»
  Поблагодарить в соцсетях и благотворительными письмами партнеров, доноров и всех, кто помогал к Новому году.
  Когда: за 3–5 дней</t>
  </si>
  <si>
    <t>• 27 февраля — День НКО
  Сделать пост: рассказать об организации в цифрах и историях успеха, добавить понятный призыв пожертвовать.
  Когда: за 1–2 недели</t>
  </si>
  <si>
    <t>МАРТ</t>
  </si>
  <si>
    <t>АПРЕЛЬ</t>
  </si>
  <si>
    <t>• март — Старт подготовки публичного годового отчета
  Собрать данные, цифры, истории, фото, благодарности, предварительную структуру отчета.
  Когда: в течение месяца</t>
  </si>
  <si>
    <t>• 13 апреля — День благотворителя и мецената
  Поблагодарить благотворителей в соцсетях, подготовить и развезти благодарственные письма партнерам.
  Когда: за 1–2 недели
• апрель — Подготовка к Дню защиты детей
  Начать придумывать акции и форматы взаимодействия с партнерами к Дню защиты детей.
  Когда: за 1,5–2 месяца
• апрель — Рассылки и встречи к Дню защиты детей
  Начать рассылки и встречи с партнерами к Дню защиты детей.
  Когда: за 1–1,5 месяца</t>
  </si>
  <si>
    <t>МАЙ</t>
  </si>
  <si>
    <t>ИЮНЬ</t>
  </si>
  <si>
    <t>• май — Продолжение подготовки к Дню защиты детей
  Продолжить рассылки и встречи с партнерами к Дню защиты детей.
  Когда: в течение месяца</t>
  </si>
  <si>
    <t>• 1 июня — День защиты детей
  Провести акцию или коммуникацию по теме, поблагодарить благотворителей в соцсетях.
  Когда: подготовка с апреля
• 8 июня — День социального работника
  Рассказать о социальных работниках организации, показать людей и вклад команды.
  Когда: за 1 неделю
• 21 июня — День медицинского работника
  Рассказать о медиках организации, их роли и результатах, при необходимости добавить фандрайзинговый призыв.
  Когда: за 1 неделю
• июнь — Публикация публичного годового отчета
  Опубликовать публичный годовой отчет и подготовить короткий анонс для аудитории.
  Когда: после сборки отчета
• июнь — Рассылка годового отчета партнерам
  Разослать отчет партнерам или провести личные встречи для презентации итогов.
  Когда: после публикации отчета
• июнь — Пресс-релиз по годовому отчету
  Подготовить и направить в СМИ пресс-релиз с самыми интересными моментами публичного отчета.
  Когда: после публикации отчета</t>
  </si>
  <si>
    <t>ИЮЛЬ</t>
  </si>
  <si>
    <t>АВГУСТ</t>
  </si>
  <si>
    <t>• 8 июля — День семьи, любви и верности
  Сделать пост в контексте темы организации и добавить призыв пожертвовать.
  Когда: за 1 неделю
• 20 июля — День рекуррента / благотворительной подписки
  Заранее рассказать о пользе ежемесячных пожертвований и поблагодарить регулярных доноров.
  Когда: за 1–2 недели
• 27 июля — День фандрайзинга
  Сделать пост: рассказать об организации в цифрах и историях успеха, добавить призыв пожертвовать.
  Когда: за 1–2 недели
• июль — Подготовка к Дню знаний / «Дети вместо цветов»
  Начать придумывать акции и форматы взаимодействия с партнерами к Дню знаний.
  Когда: за 1–1,5 месяца
• июль — Подготовка к Декаде пожилых
  Начать придумывать акции и взаимодействие с партнерами к Декаде пожилых.
  Когда: за 2 месяца</t>
  </si>
  <si>
    <t>• август — Рассылки и встречи к Дню знаний
  Начать рассылки и встречи с партнерами к Дню знаний.
  Когда: в течение месяца
• август — Рассылки и встречи к Декаде пожилых
  Начать рассылки и встречи с партнерами к Декаде пожилых.
  Когда: в течение месяца</t>
  </si>
  <si>
    <t>СЕНТЯБРЬ</t>
  </si>
  <si>
    <t>ОКТЯБРЬ</t>
  </si>
  <si>
    <t>• 1 сентября — День знаний
  Провести коммуникацию или акцию, если тема подходит организации.
  Когда: подготовка с июля/августа
• 5 сентября — Международный день благотворительности
  Поблагодарить благотворителей в соцсетях и лично.
  Когда: за 1 неделю</t>
  </si>
  <si>
    <t>• 1–10 октября — Декада пожилых
  Провести тематическую коммуникацию или акцию, если это соответствует теме организации.
  Когда: подготовка с июля/августа
• октябрь — Подготовка к Декаде инвалидов и Новому году
  Начать придумывать акции и взаимодействие с партнерами к предстоящим праздникам.
  Когда: за 1,5–2 месяца
• октябрь — Рассылки и встречи к предстоящим праздникам
  Начать рассылки и встречи с партнерами к Декаде инвалидов и Новому году.
  Когда: за 1–2 месяца</t>
  </si>
  <si>
    <t>НОЯБРЬ</t>
  </si>
  <si>
    <t>ДЕКАБРЬ</t>
  </si>
  <si>
    <t>• ноябрь — Продолжение подготовки к декабрьским праздникам
  Продолжить рассылки и встречи с партнерами к предстоящим праздникам.
  Когда: в течение месяца</t>
  </si>
  <si>
    <t>• 1–10 декабря — Декада инвалидов
  Провести тематическую коммуникацию или акцию, если это соответствует теме организации.
  Когда: подготовка с октября
• 3 декабря — Щедрый вторник
  Сделать пост: рассказать об организации в цифрах и историях успеха, добавить призыв пожертвовать.
  Когда: за 2–4 недели
• декабрь — Новый год
  Поблагодарить благотворителей в соцсетях и лично поздравить партнеров с Новым годом.
  Когда: за 2–3 недели</t>
  </si>
  <si>
    <t>Примечание: подробная рабочая версия находится на листе «Календарь». Перед использованием проверьте подвижные даты текущего года.</t>
  </si>
  <si>
    <t>№</t>
  </si>
  <si>
    <t>Настройка</t>
  </si>
  <si>
    <t>Год календаря</t>
  </si>
  <si>
    <t>в работе</t>
  </si>
  <si>
    <t>Email</t>
  </si>
  <si>
    <t>Примечание</t>
  </si>
  <si>
    <t>Измените год в K2 — столбец «Дата в году» на листе «Календарь» пересчитается.</t>
  </si>
  <si>
    <t>готово</t>
  </si>
  <si>
    <t>Источник</t>
  </si>
  <si>
    <t>ТЗ: календарь полезных дат и напоминаний для НКО</t>
  </si>
  <si>
    <t>неактуально</t>
  </si>
  <si>
    <t>Версия</t>
  </si>
  <si>
    <t>рабочая таблица + печатная раскладка</t>
  </si>
  <si>
    <t>Личные встречи</t>
  </si>
  <si>
    <t>Контент</t>
  </si>
  <si>
    <t>Сайт/отчет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</si>
</sst>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name val="Carlito"/>
    </font>
    <font>
      <b/>
      <sz val="11"/>
      <color rgb="FFFFFFFF"/>
      <name val="Carlito"/>
    </font>
    <font>
      <b/>
      <sz val="18"/>
      <color rgb="FFFFFFFF"/>
      <name val="Carlito"/>
    </font>
    <font>
      <b/>
      <sz val="14"/>
      <color rgb="FF57368C"/>
      <name val="Carlito"/>
    </font>
    <font>
      <b/>
      <sz val="11"/>
      <color rgb="FF32363E"/>
      <name val="Carlito"/>
    </font>
    <font>
      <sz val="11"/>
      <color rgb="FF32363E"/>
      <name val="Carlito"/>
    </font>
    <font>
      <b/>
      <sz val="16"/>
      <color rgb="FFFFFFFF"/>
      <name val="Carlito"/>
    </font>
    <font>
      <b/>
      <sz val="11"/>
      <name val="Carlito"/>
    </font>
    <font>
      <b/>
      <sz val="12"/>
      <color rgb="FF32363E"/>
      <name val="Carlito"/>
    </font>
    <font>
      <sz val="9"/>
      <color rgb="FF32363E"/>
      <name val="Carlito"/>
    </font>
    <font>
      <i/>
      <sz val="9"/>
      <color rgb="FF666666"/>
      <name val="Carlito"/>
    </font>
    <font>
      <sz val="11"/>
      <name val="Carlito"/>
    </font>
    <font>
      <b/>
      <sz val="10"/>
      <color rgb="FFFFFFFF"/>
      <name val="Carlito"/>
    </font>
  </fonts>
  <fills count="8">
    <fill>
      <patternFill patternType="none"/>
    </fill>
    <fill>
      <patternFill patternType="gray125"/>
    </fill>
    <fill>
      <patternFill patternType="solid">
        <fgColor rgb="FF57368C"/>
      </patternFill>
    </fill>
    <fill>
      <patternFill patternType="solid">
        <fgColor rgb="FFEDE7F6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E8C2A"/>
        <bgColor indexed="64"/>
      </patternFill>
    </fill>
    <fill>
      <patternFill patternType="solid">
        <fgColor rgb="FFFFCC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1" fillId="2" borderId="0" xfId="1" applyNumberFormat="1" applyFont="1" applyFill="1" applyBorder="1" applyAlignment="1">
      <alignment horizontal="center"/>
    </xf>
    <xf numFmtId="0" fontId="1" fillId="2" borderId="0" xfId="1" applyNumberFormat="1" applyFont="1" applyFill="1" applyBorder="1" applyAlignment="1">
      <alignment horizontal="center" wrapText="1"/>
    </xf>
    <xf numFmtId="0" fontId="0" fillId="0" borderId="0" xfId="1" applyNumberFormat="1" applyFont="1" applyFill="1" applyBorder="1" applyAlignment="1">
      <alignment wrapText="1"/>
    </xf>
    <xf numFmtId="0" fontId="3" fillId="0" borderId="0" xfId="1" applyNumberFormat="1" applyFont="1" applyFill="1" applyBorder="1"/>
    <xf numFmtId="0" fontId="0" fillId="0" borderId="0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/>
    </xf>
    <xf numFmtId="0" fontId="6" fillId="2" borderId="0" xfId="1" applyNumberFormat="1" applyFont="1" applyFill="1" applyBorder="1" applyAlignment="1">
      <alignment horizontal="center"/>
    </xf>
    <xf numFmtId="0" fontId="7" fillId="3" borderId="0" xfId="1" applyNumberFormat="1" applyFont="1" applyFill="1" applyBorder="1"/>
    <xf numFmtId="0" fontId="9" fillId="4" borderId="0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wrapText="1"/>
    </xf>
    <xf numFmtId="0" fontId="2" fillId="2" borderId="0" xfId="1" applyNumberFormat="1" applyFont="1" applyFill="1" applyBorder="1" applyAlignment="1">
      <alignment horizontal="center" vertical="top" wrapText="1"/>
    </xf>
    <xf numFmtId="0" fontId="12" fillId="2" borderId="0" xfId="1" applyNumberFormat="1" applyFont="1" applyFill="1" applyBorder="1" applyAlignment="1">
      <alignment horizontal="center" vertical="top" wrapText="1"/>
    </xf>
    <xf numFmtId="0" fontId="6" fillId="2" borderId="0" xfId="1" applyNumberFormat="1" applyFont="1" applyFill="1" applyBorder="1" applyAlignment="1">
      <alignment horizontal="center" vertical="top" wrapText="1"/>
    </xf>
    <xf numFmtId="0" fontId="5" fillId="5" borderId="0" xfId="1" applyNumberFormat="1" applyFont="1" applyFill="1" applyBorder="1" applyAlignment="1">
      <alignment vertical="top" wrapText="1"/>
    </xf>
    <xf numFmtId="0" fontId="0" fillId="5" borderId="0" xfId="0" applyFill="1"/>
    <xf numFmtId="0" fontId="0" fillId="0" borderId="0" xfId="0" applyFill="1"/>
    <xf numFmtId="0" fontId="5" fillId="0" borderId="0" xfId="1" applyNumberFormat="1" applyFont="1" applyFill="1" applyBorder="1" applyAlignment="1">
      <alignment vertical="top" wrapText="1"/>
    </xf>
    <xf numFmtId="0" fontId="5" fillId="5" borderId="0" xfId="1" applyNumberFormat="1" applyFont="1" applyFill="1" applyBorder="1" applyAlignment="1">
      <alignment vertical="top" wrapText="1"/>
    </xf>
    <xf numFmtId="0" fontId="4" fillId="6" borderId="0" xfId="1" applyNumberFormat="1" applyFont="1" applyFill="1" applyBorder="1" applyAlignment="1">
      <alignment horizontal="center" vertical="top"/>
    </xf>
    <xf numFmtId="0" fontId="8" fillId="6" borderId="0" xfId="1" applyNumberFormat="1" applyFont="1" applyFill="1" applyBorder="1" applyAlignment="1">
      <alignment horizontal="center"/>
    </xf>
    <xf numFmtId="0" fontId="5" fillId="7" borderId="0" xfId="1" applyNumberFormat="1" applyFont="1" applyFill="1" applyBorder="1" applyAlignment="1">
      <alignment vertical="top" wrapText="1"/>
    </xf>
    <xf numFmtId="0" fontId="0" fillId="7" borderId="0" xfId="0" applyFill="1"/>
    <xf numFmtId="0" fontId="5" fillId="7" borderId="0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FFCC99"/>
      <color rgb="FFEE8C2A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workbookViewId="0">
      <selection activeCell="A13" sqref="A13"/>
    </sheetView>
  </sheetViews>
  <sheetFormatPr defaultRowHeight="13.8"/>
  <cols>
    <col min="1" max="1" width="22" customWidth="1"/>
    <col min="2" max="2" width="90" customWidth="1"/>
  </cols>
  <sheetData>
    <row r="1" spans="1:2" ht="79.8" customHeight="1">
      <c r="A1" s="11" t="s">
        <v>0</v>
      </c>
    </row>
    <row r="3" spans="1:2" ht="17.399999999999999">
      <c r="A3" s="4" t="s">
        <v>1</v>
      </c>
    </row>
    <row r="5" spans="1:2" ht="27.6">
      <c r="A5" s="19" t="s">
        <v>2</v>
      </c>
      <c r="B5" s="5" t="s">
        <v>3</v>
      </c>
    </row>
    <row r="6" spans="1:2">
      <c r="A6" s="19" t="s">
        <v>4</v>
      </c>
      <c r="B6" s="5" t="s">
        <v>5</v>
      </c>
    </row>
    <row r="7" spans="1:2">
      <c r="A7" s="19" t="s">
        <v>6</v>
      </c>
      <c r="B7" s="5" t="s">
        <v>7</v>
      </c>
    </row>
    <row r="8" spans="1:2" ht="27.6">
      <c r="A8" s="19" t="s">
        <v>8</v>
      </c>
      <c r="B8" s="5" t="s">
        <v>9</v>
      </c>
    </row>
    <row r="9" spans="1:2" ht="27.6">
      <c r="A9" s="19" t="s">
        <v>10</v>
      </c>
      <c r="B9" s="5" t="s">
        <v>11</v>
      </c>
    </row>
    <row r="10" spans="1:2" ht="27.6">
      <c r="A10" s="19" t="s">
        <v>12</v>
      </c>
      <c r="B10" s="5" t="s">
        <v>13</v>
      </c>
    </row>
    <row r="12" spans="1:2" ht="17.399999999999999">
      <c r="A12" s="4" t="s">
        <v>14</v>
      </c>
    </row>
    <row r="14" spans="1:2">
      <c r="A14" s="1" t="s">
        <v>15</v>
      </c>
      <c r="B14" s="1" t="s">
        <v>16</v>
      </c>
    </row>
    <row r="15" spans="1:2">
      <c r="A15" s="5" t="s">
        <v>17</v>
      </c>
      <c r="B15" s="5" t="s">
        <v>18</v>
      </c>
    </row>
    <row r="16" spans="1:2" ht="27.6">
      <c r="A16" s="5" t="s">
        <v>19</v>
      </c>
      <c r="B16" s="5" t="s">
        <v>20</v>
      </c>
    </row>
    <row r="17" spans="1:2">
      <c r="A17" s="5" t="s">
        <v>21</v>
      </c>
      <c r="B17" s="5" t="s">
        <v>22</v>
      </c>
    </row>
    <row r="18" spans="1:2">
      <c r="A18" s="5" t="s">
        <v>23</v>
      </c>
      <c r="B18" s="5" t="s">
        <v>24</v>
      </c>
    </row>
    <row r="19" spans="1:2">
      <c r="A19" s="5" t="s">
        <v>25</v>
      </c>
      <c r="B19" s="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workbookViewId="0">
      <selection activeCell="F29" sqref="F29"/>
    </sheetView>
  </sheetViews>
  <sheetFormatPr defaultRowHeight="13.8"/>
  <cols>
    <col min="1" max="1" width="6" customWidth="1"/>
    <col min="2" max="2" width="12" customWidth="1"/>
    <col min="3" max="3" width="8" customWidth="1"/>
    <col min="4" max="5" width="10" customWidth="1"/>
    <col min="6" max="6" width="14" customWidth="1"/>
    <col min="7" max="7" width="17" customWidth="1"/>
    <col min="8" max="8" width="34" customWidth="1"/>
    <col min="9" max="9" width="44" customWidth="1"/>
    <col min="10" max="10" width="20" customWidth="1"/>
    <col min="11" max="11" width="24" customWidth="1"/>
    <col min="12" max="12" width="28" customWidth="1"/>
    <col min="13" max="13" width="14" customWidth="1"/>
    <col min="14" max="14" width="18" customWidth="1"/>
    <col min="15" max="15" width="14" customWidth="1"/>
    <col min="16" max="16" width="34" customWidth="1"/>
  </cols>
  <sheetData>
    <row r="1" spans="1:16" ht="39" customHeight="1">
      <c r="A1" s="12" t="s">
        <v>27</v>
      </c>
      <c r="B1" s="12" t="s">
        <v>28</v>
      </c>
      <c r="C1" s="12" t="s">
        <v>29</v>
      </c>
      <c r="D1" s="12" t="s">
        <v>30</v>
      </c>
      <c r="E1" s="12" t="s">
        <v>31</v>
      </c>
      <c r="F1" s="12" t="s">
        <v>17</v>
      </c>
      <c r="G1" s="12" t="s">
        <v>21</v>
      </c>
      <c r="H1" s="12" t="s">
        <v>32</v>
      </c>
      <c r="I1" s="12" t="s">
        <v>33</v>
      </c>
      <c r="J1" s="12" t="s">
        <v>34</v>
      </c>
      <c r="K1" s="12" t="s">
        <v>35</v>
      </c>
      <c r="L1" s="12" t="s">
        <v>23</v>
      </c>
      <c r="M1" s="12" t="s">
        <v>19</v>
      </c>
      <c r="N1" s="12" t="s">
        <v>36</v>
      </c>
      <c r="O1" s="12" t="s">
        <v>37</v>
      </c>
      <c r="P1" s="12" t="s">
        <v>25</v>
      </c>
    </row>
    <row r="2" spans="1:16" s="22" customFormat="1" ht="43.2" customHeight="1">
      <c r="A2" s="21">
        <v>1</v>
      </c>
      <c r="B2" s="21" t="s">
        <v>38</v>
      </c>
      <c r="C2" s="21">
        <v>1</v>
      </c>
      <c r="D2" s="21">
        <v>9</v>
      </c>
      <c r="E2" s="21">
        <v>9</v>
      </c>
      <c r="F2" s="21" t="s">
        <v>39</v>
      </c>
      <c r="G2" s="21" t="s">
        <v>40</v>
      </c>
      <c r="H2" s="21" t="s">
        <v>41</v>
      </c>
      <c r="I2" s="21" t="s">
        <v>42</v>
      </c>
      <c r="J2" s="21" t="s">
        <v>43</v>
      </c>
      <c r="K2" s="21" t="s">
        <v>44</v>
      </c>
      <c r="L2" s="21" t="s">
        <v>45</v>
      </c>
      <c r="M2" s="21" t="str">
        <f>IF(OR(C2="",D2=""),"",IF(D2&lt;10,"0"&amp;D2,D2)&amp;"."&amp;IF(C2&lt;10,"0"&amp;C2,C2)&amp;"."&amp;Справочники!$K$2)</f>
        <v>09.01.2026</v>
      </c>
      <c r="N2" s="21"/>
      <c r="O2" s="21" t="s">
        <v>46</v>
      </c>
      <c r="P2" s="21"/>
    </row>
    <row r="3" spans="1:16" ht="43.2" customHeight="1">
      <c r="A3" s="6">
        <v>2</v>
      </c>
      <c r="B3" s="6" t="s">
        <v>47</v>
      </c>
      <c r="C3" s="6">
        <v>2</v>
      </c>
      <c r="D3" s="6">
        <v>27</v>
      </c>
      <c r="E3" s="6">
        <v>27</v>
      </c>
      <c r="F3" s="6" t="s">
        <v>48</v>
      </c>
      <c r="G3" s="6" t="s">
        <v>49</v>
      </c>
      <c r="H3" s="6" t="s">
        <v>50</v>
      </c>
      <c r="I3" s="6" t="s">
        <v>51</v>
      </c>
      <c r="J3" s="6" t="s">
        <v>52</v>
      </c>
      <c r="K3" s="6" t="s">
        <v>53</v>
      </c>
      <c r="L3" s="6" t="s">
        <v>45</v>
      </c>
      <c r="M3" s="6" t="str">
        <f>IF(OR(C3="",D3=""),"",IF(D3&lt;10,"0"&amp;D3,D3)&amp;"."&amp;IF(C3&lt;10,"0"&amp;C3,C3)&amp;"."&amp;Справочники!$K$2)</f>
        <v>27.02.2026</v>
      </c>
      <c r="N3" s="6"/>
      <c r="O3" s="6" t="s">
        <v>46</v>
      </c>
      <c r="P3" s="6"/>
    </row>
    <row r="4" spans="1:16" s="22" customFormat="1" ht="43.2" customHeight="1">
      <c r="A4" s="21">
        <v>3</v>
      </c>
      <c r="B4" s="21" t="s">
        <v>54</v>
      </c>
      <c r="C4" s="21">
        <v>3</v>
      </c>
      <c r="D4" s="21"/>
      <c r="E4" s="21"/>
      <c r="F4" s="21" t="s">
        <v>55</v>
      </c>
      <c r="G4" s="21" t="s">
        <v>56</v>
      </c>
      <c r="H4" s="21" t="s">
        <v>57</v>
      </c>
      <c r="I4" s="21" t="s">
        <v>58</v>
      </c>
      <c r="J4" s="21" t="s">
        <v>59</v>
      </c>
      <c r="K4" s="21" t="s">
        <v>60</v>
      </c>
      <c r="L4" s="21" t="s">
        <v>45</v>
      </c>
      <c r="M4" s="21" t="str">
        <f>IF(OR(C4="",D4=""),"",IF(D4&lt;10,"0"&amp;D4,D4)&amp;"."&amp;IF(C4&lt;10,"0"&amp;C4,C4)&amp;"."&amp;Справочники!$K$2)</f>
        <v/>
      </c>
      <c r="N4" s="21"/>
      <c r="O4" s="21" t="s">
        <v>46</v>
      </c>
      <c r="P4" s="21"/>
    </row>
    <row r="5" spans="1:16" s="15" customFormat="1" ht="43.2" customHeight="1">
      <c r="A5" s="14">
        <v>4</v>
      </c>
      <c r="B5" s="18" t="s">
        <v>61</v>
      </c>
      <c r="C5" s="14">
        <v>4</v>
      </c>
      <c r="D5" s="14">
        <v>13</v>
      </c>
      <c r="E5" s="14">
        <v>13</v>
      </c>
      <c r="F5" s="14" t="s">
        <v>62</v>
      </c>
      <c r="G5" s="14" t="s">
        <v>40</v>
      </c>
      <c r="H5" s="14" t="s">
        <v>63</v>
      </c>
      <c r="I5" s="14" t="s">
        <v>64</v>
      </c>
      <c r="J5" s="14" t="s">
        <v>52</v>
      </c>
      <c r="K5" s="14" t="s">
        <v>44</v>
      </c>
      <c r="L5" s="14" t="s">
        <v>45</v>
      </c>
      <c r="M5" s="14" t="str">
        <f>IF(OR(C5="",D5=""),"",IF(D5&lt;10,"0"&amp;D5,D5)&amp;"."&amp;IF(C5&lt;10,"0"&amp;C5,C5)&amp;"."&amp;Справочники!$K$2)</f>
        <v>13.04.2026</v>
      </c>
      <c r="N5" s="14"/>
      <c r="O5" s="14" t="s">
        <v>46</v>
      </c>
      <c r="P5" s="14"/>
    </row>
    <row r="6" spans="1:16" s="15" customFormat="1" ht="43.2" customHeight="1">
      <c r="A6" s="14">
        <v>5</v>
      </c>
      <c r="B6" s="18"/>
      <c r="C6" s="14">
        <v>4</v>
      </c>
      <c r="D6" s="14"/>
      <c r="E6" s="14"/>
      <c r="F6" s="14" t="s">
        <v>65</v>
      </c>
      <c r="G6" s="14" t="s">
        <v>66</v>
      </c>
      <c r="H6" s="14" t="s">
        <v>67</v>
      </c>
      <c r="I6" s="14" t="s">
        <v>68</v>
      </c>
      <c r="J6" s="14" t="s">
        <v>69</v>
      </c>
      <c r="K6" s="14" t="s">
        <v>70</v>
      </c>
      <c r="L6" s="14" t="s">
        <v>71</v>
      </c>
      <c r="M6" s="14" t="str">
        <f>IF(OR(C6="",D6=""),"",IF(D6&lt;10,"0"&amp;D6,D6)&amp;"."&amp;IF(C6&lt;10,"0"&amp;C6,C6)&amp;"."&amp;Справочники!$K$2)</f>
        <v/>
      </c>
      <c r="N6" s="14"/>
      <c r="O6" s="14" t="s">
        <v>46</v>
      </c>
      <c r="P6" s="14"/>
    </row>
    <row r="7" spans="1:16" s="15" customFormat="1" ht="43.2" customHeight="1">
      <c r="A7" s="14">
        <v>6</v>
      </c>
      <c r="B7" s="18"/>
      <c r="C7" s="14">
        <v>4</v>
      </c>
      <c r="D7" s="14"/>
      <c r="E7" s="14"/>
      <c r="F7" s="14" t="s">
        <v>65</v>
      </c>
      <c r="G7" s="14" t="s">
        <v>72</v>
      </c>
      <c r="H7" s="14" t="s">
        <v>73</v>
      </c>
      <c r="I7" s="14" t="s">
        <v>74</v>
      </c>
      <c r="J7" s="14" t="s">
        <v>75</v>
      </c>
      <c r="K7" s="14" t="s">
        <v>76</v>
      </c>
      <c r="L7" s="14" t="s">
        <v>71</v>
      </c>
      <c r="M7" s="14" t="str">
        <f>IF(OR(C7="",D7=""),"",IF(D7&lt;10,"0"&amp;D7,D7)&amp;"."&amp;IF(C7&lt;10,"0"&amp;C7,C7)&amp;"."&amp;Справочники!$K$2)</f>
        <v/>
      </c>
      <c r="N7" s="14"/>
      <c r="O7" s="14" t="s">
        <v>46</v>
      </c>
      <c r="P7" s="14"/>
    </row>
    <row r="8" spans="1:16" s="22" customFormat="1" ht="43.2" customHeight="1">
      <c r="A8" s="21">
        <v>7</v>
      </c>
      <c r="B8" s="21" t="s">
        <v>77</v>
      </c>
      <c r="C8" s="21">
        <v>5</v>
      </c>
      <c r="D8" s="21"/>
      <c r="E8" s="21"/>
      <c r="F8" s="21" t="s">
        <v>78</v>
      </c>
      <c r="G8" s="21" t="s">
        <v>72</v>
      </c>
      <c r="H8" s="21" t="s">
        <v>79</v>
      </c>
      <c r="I8" s="21" t="s">
        <v>80</v>
      </c>
      <c r="J8" s="21" t="s">
        <v>59</v>
      </c>
      <c r="K8" s="21" t="s">
        <v>76</v>
      </c>
      <c r="L8" s="21" t="s">
        <v>71</v>
      </c>
      <c r="M8" s="21" t="str">
        <f>IF(OR(C8="",D8=""),"",IF(D8&lt;10,"0"&amp;D8,D8)&amp;"."&amp;IF(C8&lt;10,"0"&amp;C8,C8)&amp;"."&amp;Справочники!$K$2)</f>
        <v/>
      </c>
      <c r="N8" s="21"/>
      <c r="O8" s="21" t="s">
        <v>46</v>
      </c>
      <c r="P8" s="21"/>
    </row>
    <row r="9" spans="1:16" s="15" customFormat="1" ht="43.2" customHeight="1">
      <c r="A9" s="14">
        <v>8</v>
      </c>
      <c r="B9" s="18" t="s">
        <v>81</v>
      </c>
      <c r="C9" s="14">
        <v>6</v>
      </c>
      <c r="D9" s="14">
        <v>1</v>
      </c>
      <c r="E9" s="14">
        <v>1</v>
      </c>
      <c r="F9" s="14" t="s">
        <v>82</v>
      </c>
      <c r="G9" s="14" t="s">
        <v>49</v>
      </c>
      <c r="H9" s="14" t="s">
        <v>83</v>
      </c>
      <c r="I9" s="14" t="s">
        <v>84</v>
      </c>
      <c r="J9" s="14" t="s">
        <v>85</v>
      </c>
      <c r="K9" s="14" t="s">
        <v>86</v>
      </c>
      <c r="L9" s="14" t="s">
        <v>71</v>
      </c>
      <c r="M9" s="14" t="str">
        <f>IF(OR(C9="",D9=""),"",IF(D9&lt;10,"0"&amp;D9,D9)&amp;"."&amp;IF(C9&lt;10,"0"&amp;C9,C9)&amp;"."&amp;Справочники!$K$2)</f>
        <v>01.06.2026</v>
      </c>
      <c r="N9" s="14"/>
      <c r="O9" s="14" t="s">
        <v>46</v>
      </c>
      <c r="P9" s="14"/>
    </row>
    <row r="10" spans="1:16" s="15" customFormat="1" ht="43.2" customHeight="1">
      <c r="A10" s="14">
        <v>9</v>
      </c>
      <c r="B10" s="18"/>
      <c r="C10" s="14">
        <v>6</v>
      </c>
      <c r="D10" s="14">
        <v>8</v>
      </c>
      <c r="E10" s="14">
        <v>8</v>
      </c>
      <c r="F10" s="14" t="s">
        <v>87</v>
      </c>
      <c r="G10" s="14" t="s">
        <v>49</v>
      </c>
      <c r="H10" s="14" t="s">
        <v>88</v>
      </c>
      <c r="I10" s="14" t="s">
        <v>89</v>
      </c>
      <c r="J10" s="14" t="s">
        <v>90</v>
      </c>
      <c r="K10" s="14" t="s">
        <v>91</v>
      </c>
      <c r="L10" s="14" t="s">
        <v>92</v>
      </c>
      <c r="M10" s="14" t="str">
        <f>IF(OR(C10="",D10=""),"",IF(D10&lt;10,"0"&amp;D10,D10)&amp;"."&amp;IF(C10&lt;10,"0"&amp;C10,C10)&amp;"."&amp;Справочники!$K$2)</f>
        <v>08.06.2026</v>
      </c>
      <c r="N10" s="14"/>
      <c r="O10" s="14" t="s">
        <v>46</v>
      </c>
      <c r="P10" s="14"/>
    </row>
    <row r="11" spans="1:16" s="15" customFormat="1" ht="43.2" customHeight="1">
      <c r="A11" s="14">
        <v>10</v>
      </c>
      <c r="B11" s="18"/>
      <c r="C11" s="14">
        <v>6</v>
      </c>
      <c r="D11" s="14">
        <v>21</v>
      </c>
      <c r="E11" s="14">
        <v>21</v>
      </c>
      <c r="F11" s="14" t="s">
        <v>93</v>
      </c>
      <c r="G11" s="14" t="s">
        <v>49</v>
      </c>
      <c r="H11" s="14" t="s">
        <v>94</v>
      </c>
      <c r="I11" s="14" t="s">
        <v>95</v>
      </c>
      <c r="J11" s="14" t="s">
        <v>90</v>
      </c>
      <c r="K11" s="14" t="s">
        <v>53</v>
      </c>
      <c r="L11" s="14" t="s">
        <v>96</v>
      </c>
      <c r="M11" s="14" t="str">
        <f>IF(OR(C11="",D11=""),"",IF(D11&lt;10,"0"&amp;D11,D11)&amp;"."&amp;IF(C11&lt;10,"0"&amp;C11,C11)&amp;"."&amp;Справочники!$K$2)</f>
        <v>21.06.2026</v>
      </c>
      <c r="N11" s="14"/>
      <c r="O11" s="14" t="s">
        <v>46</v>
      </c>
      <c r="P11" s="14"/>
    </row>
    <row r="12" spans="1:16" s="15" customFormat="1" ht="43.2" customHeight="1">
      <c r="A12" s="14">
        <v>11</v>
      </c>
      <c r="B12" s="18"/>
      <c r="C12" s="14">
        <v>6</v>
      </c>
      <c r="D12" s="14"/>
      <c r="E12" s="14"/>
      <c r="F12" s="14" t="s">
        <v>97</v>
      </c>
      <c r="G12" s="14" t="s">
        <v>56</v>
      </c>
      <c r="H12" s="14" t="s">
        <v>98</v>
      </c>
      <c r="I12" s="14" t="s">
        <v>99</v>
      </c>
      <c r="J12" s="14" t="s">
        <v>100</v>
      </c>
      <c r="K12" s="14" t="s">
        <v>101</v>
      </c>
      <c r="L12" s="14" t="s">
        <v>45</v>
      </c>
      <c r="M12" s="14" t="str">
        <f>IF(OR(C12="",D12=""),"",IF(D12&lt;10,"0"&amp;D12,D12)&amp;"."&amp;IF(C12&lt;10,"0"&amp;C12,C12)&amp;"."&amp;Справочники!$K$2)</f>
        <v/>
      </c>
      <c r="N12" s="14"/>
      <c r="O12" s="14" t="s">
        <v>46</v>
      </c>
      <c r="P12" s="14"/>
    </row>
    <row r="13" spans="1:16" s="15" customFormat="1" ht="43.2" customHeight="1">
      <c r="A13" s="14">
        <v>12</v>
      </c>
      <c r="B13" s="18"/>
      <c r="C13" s="14">
        <v>6</v>
      </c>
      <c r="D13" s="14"/>
      <c r="E13" s="14"/>
      <c r="F13" s="14" t="s">
        <v>97</v>
      </c>
      <c r="G13" s="14" t="s">
        <v>72</v>
      </c>
      <c r="H13" s="14" t="s">
        <v>102</v>
      </c>
      <c r="I13" s="14" t="s">
        <v>103</v>
      </c>
      <c r="J13" s="14" t="s">
        <v>104</v>
      </c>
      <c r="K13" s="14" t="s">
        <v>76</v>
      </c>
      <c r="L13" s="14" t="s">
        <v>45</v>
      </c>
      <c r="M13" s="14" t="str">
        <f>IF(OR(C13="",D13=""),"",IF(D13&lt;10,"0"&amp;D13,D13)&amp;"."&amp;IF(C13&lt;10,"0"&amp;C13,C13)&amp;"."&amp;Справочники!$K$2)</f>
        <v/>
      </c>
      <c r="N13" s="14"/>
      <c r="O13" s="14" t="s">
        <v>46</v>
      </c>
      <c r="P13" s="14"/>
    </row>
    <row r="14" spans="1:16" s="15" customFormat="1" ht="43.2" customHeight="1">
      <c r="A14" s="14">
        <v>13</v>
      </c>
      <c r="B14" s="18"/>
      <c r="C14" s="14">
        <v>6</v>
      </c>
      <c r="D14" s="14"/>
      <c r="E14" s="14"/>
      <c r="F14" s="14" t="s">
        <v>97</v>
      </c>
      <c r="G14" s="14" t="s">
        <v>105</v>
      </c>
      <c r="H14" s="14" t="s">
        <v>106</v>
      </c>
      <c r="I14" s="14" t="s">
        <v>107</v>
      </c>
      <c r="J14" s="14" t="s">
        <v>104</v>
      </c>
      <c r="K14" s="14" t="s">
        <v>108</v>
      </c>
      <c r="L14" s="14" t="s">
        <v>45</v>
      </c>
      <c r="M14" s="14" t="str">
        <f>IF(OR(C14="",D14=""),"",IF(D14&lt;10,"0"&amp;D14,D14)&amp;"."&amp;IF(C14&lt;10,"0"&amp;C14,C14)&amp;"."&amp;Справочники!$K$2)</f>
        <v/>
      </c>
      <c r="N14" s="14"/>
      <c r="O14" s="14" t="s">
        <v>46</v>
      </c>
      <c r="P14" s="14"/>
    </row>
    <row r="15" spans="1:16" ht="43.2" customHeight="1">
      <c r="A15" s="6">
        <v>14</v>
      </c>
      <c r="B15" s="18"/>
      <c r="C15" s="6">
        <v>7</v>
      </c>
      <c r="D15" s="6">
        <v>8</v>
      </c>
      <c r="E15" s="6">
        <v>8</v>
      </c>
      <c r="F15" s="6" t="s">
        <v>110</v>
      </c>
      <c r="G15" s="6" t="s">
        <v>49</v>
      </c>
      <c r="H15" s="6" t="s">
        <v>111</v>
      </c>
      <c r="I15" s="6" t="s">
        <v>112</v>
      </c>
      <c r="J15" s="6" t="s">
        <v>90</v>
      </c>
      <c r="K15" s="6" t="s">
        <v>53</v>
      </c>
      <c r="L15" s="6" t="s">
        <v>113</v>
      </c>
      <c r="M15" s="6" t="str">
        <f>IF(OR(C15="",D15=""),"",IF(D15&lt;10,"0"&amp;D15,D15)&amp;"."&amp;IF(C15&lt;10,"0"&amp;C15,C15)&amp;"."&amp;Справочники!$K$2)</f>
        <v>08.07.2026</v>
      </c>
      <c r="N15" s="6"/>
      <c r="O15" s="6" t="s">
        <v>46</v>
      </c>
      <c r="P15" s="6"/>
    </row>
    <row r="16" spans="1:16" s="22" customFormat="1" ht="43.2" customHeight="1">
      <c r="A16" s="21">
        <v>15</v>
      </c>
      <c r="B16" s="23" t="s">
        <v>109</v>
      </c>
      <c r="C16" s="21">
        <v>7</v>
      </c>
      <c r="D16" s="21">
        <v>20</v>
      </c>
      <c r="E16" s="21">
        <v>20</v>
      </c>
      <c r="F16" s="21" t="s">
        <v>114</v>
      </c>
      <c r="G16" s="21" t="s">
        <v>115</v>
      </c>
      <c r="H16" s="21" t="s">
        <v>116</v>
      </c>
      <c r="I16" s="21" t="s">
        <v>117</v>
      </c>
      <c r="J16" s="21" t="s">
        <v>52</v>
      </c>
      <c r="K16" s="21" t="s">
        <v>53</v>
      </c>
      <c r="L16" s="21" t="s">
        <v>45</v>
      </c>
      <c r="M16" s="21" t="str">
        <f>IF(OR(C16="",D16=""),"",IF(D16&lt;10,"0"&amp;D16,D16)&amp;"."&amp;IF(C16&lt;10,"0"&amp;C16,C16)&amp;"."&amp;Справочники!$K$2)</f>
        <v>20.07.2026</v>
      </c>
      <c r="N16" s="21"/>
      <c r="O16" s="21" t="s">
        <v>46</v>
      </c>
      <c r="P16" s="21" t="s">
        <v>118</v>
      </c>
    </row>
    <row r="17" spans="1:16" s="22" customFormat="1" ht="43.2" customHeight="1">
      <c r="A17" s="21">
        <v>16</v>
      </c>
      <c r="B17" s="23"/>
      <c r="C17" s="21">
        <v>7</v>
      </c>
      <c r="D17" s="21">
        <v>27</v>
      </c>
      <c r="E17" s="21">
        <v>27</v>
      </c>
      <c r="F17" s="21" t="s">
        <v>119</v>
      </c>
      <c r="G17" s="21" t="s">
        <v>115</v>
      </c>
      <c r="H17" s="21" t="s">
        <v>120</v>
      </c>
      <c r="I17" s="21" t="s">
        <v>121</v>
      </c>
      <c r="J17" s="21" t="s">
        <v>52</v>
      </c>
      <c r="K17" s="21" t="s">
        <v>53</v>
      </c>
      <c r="L17" s="21" t="s">
        <v>45</v>
      </c>
      <c r="M17" s="21" t="str">
        <f>IF(OR(C17="",D17=""),"",IF(D17&lt;10,"0"&amp;D17,D17)&amp;"."&amp;IF(C17&lt;10,"0"&amp;C17,C17)&amp;"."&amp;Справочники!$K$2)</f>
        <v>27.07.2026</v>
      </c>
      <c r="N17" s="21"/>
      <c r="O17" s="21" t="s">
        <v>46</v>
      </c>
      <c r="P17" s="21"/>
    </row>
    <row r="18" spans="1:16" s="22" customFormat="1" ht="43.2" customHeight="1">
      <c r="A18" s="21">
        <v>17</v>
      </c>
      <c r="B18" s="23"/>
      <c r="C18" s="21">
        <v>7</v>
      </c>
      <c r="D18" s="21"/>
      <c r="E18" s="21"/>
      <c r="F18" s="21" t="s">
        <v>122</v>
      </c>
      <c r="G18" s="21" t="s">
        <v>66</v>
      </c>
      <c r="H18" s="21" t="s">
        <v>123</v>
      </c>
      <c r="I18" s="21" t="s">
        <v>124</v>
      </c>
      <c r="J18" s="21" t="s">
        <v>75</v>
      </c>
      <c r="K18" s="21" t="s">
        <v>70</v>
      </c>
      <c r="L18" s="21" t="s">
        <v>125</v>
      </c>
      <c r="M18" s="21" t="str">
        <f>IF(OR(C18="",D18=""),"",IF(D18&lt;10,"0"&amp;D18,D18)&amp;"."&amp;IF(C18&lt;10,"0"&amp;C18,C18)&amp;"."&amp;Справочники!$K$2)</f>
        <v/>
      </c>
      <c r="N18" s="21"/>
      <c r="O18" s="21" t="s">
        <v>46</v>
      </c>
      <c r="P18" s="21"/>
    </row>
    <row r="19" spans="1:16" s="22" customFormat="1" ht="43.2" customHeight="1">
      <c r="A19" s="21">
        <v>18</v>
      </c>
      <c r="B19" s="23"/>
      <c r="C19" s="21">
        <v>7</v>
      </c>
      <c r="D19" s="21"/>
      <c r="E19" s="21"/>
      <c r="F19" s="21" t="s">
        <v>122</v>
      </c>
      <c r="G19" s="21" t="s">
        <v>66</v>
      </c>
      <c r="H19" s="21" t="s">
        <v>126</v>
      </c>
      <c r="I19" s="21" t="s">
        <v>127</v>
      </c>
      <c r="J19" s="21" t="s">
        <v>128</v>
      </c>
      <c r="K19" s="21" t="s">
        <v>70</v>
      </c>
      <c r="L19" s="21" t="s">
        <v>129</v>
      </c>
      <c r="M19" s="21" t="str">
        <f>IF(OR(C19="",D19=""),"",IF(D19&lt;10,"0"&amp;D19,D19)&amp;"."&amp;IF(C19&lt;10,"0"&amp;C19,C19)&amp;"."&amp;Справочники!$K$2)</f>
        <v/>
      </c>
      <c r="N19" s="21"/>
      <c r="O19" s="21" t="s">
        <v>46</v>
      </c>
      <c r="P19" s="21"/>
    </row>
    <row r="20" spans="1:16" s="15" customFormat="1" ht="43.2" customHeight="1">
      <c r="A20" s="14">
        <v>19</v>
      </c>
      <c r="B20" s="18" t="s">
        <v>130</v>
      </c>
      <c r="C20" s="14">
        <v>8</v>
      </c>
      <c r="D20" s="14"/>
      <c r="E20" s="14"/>
      <c r="F20" s="14" t="s">
        <v>131</v>
      </c>
      <c r="G20" s="14" t="s">
        <v>72</v>
      </c>
      <c r="H20" s="14" t="s">
        <v>132</v>
      </c>
      <c r="I20" s="14" t="s">
        <v>133</v>
      </c>
      <c r="J20" s="14" t="s">
        <v>59</v>
      </c>
      <c r="K20" s="14" t="s">
        <v>76</v>
      </c>
      <c r="L20" s="14" t="s">
        <v>125</v>
      </c>
      <c r="M20" s="14" t="str">
        <f>IF(OR(C20="",D20=""),"",IF(D20&lt;10,"0"&amp;D20,D20)&amp;"."&amp;IF(C20&lt;10,"0"&amp;C20,C20)&amp;"."&amp;Справочники!$K$2)</f>
        <v/>
      </c>
      <c r="N20" s="14"/>
      <c r="O20" s="14" t="s">
        <v>46</v>
      </c>
      <c r="P20" s="14"/>
    </row>
    <row r="21" spans="1:16" s="15" customFormat="1" ht="43.2" customHeight="1">
      <c r="A21" s="14">
        <v>20</v>
      </c>
      <c r="B21" s="18"/>
      <c r="C21" s="14">
        <v>8</v>
      </c>
      <c r="D21" s="14"/>
      <c r="E21" s="14"/>
      <c r="F21" s="14" t="s">
        <v>131</v>
      </c>
      <c r="G21" s="14" t="s">
        <v>72</v>
      </c>
      <c r="H21" s="14" t="s">
        <v>134</v>
      </c>
      <c r="I21" s="14" t="s">
        <v>135</v>
      </c>
      <c r="J21" s="14" t="s">
        <v>59</v>
      </c>
      <c r="K21" s="14" t="s">
        <v>76</v>
      </c>
      <c r="L21" s="14" t="s">
        <v>129</v>
      </c>
      <c r="M21" s="14" t="str">
        <f>IF(OR(C21="",D21=""),"",IF(D21&lt;10,"0"&amp;D21,D21)&amp;"."&amp;IF(C21&lt;10,"0"&amp;C21,C21)&amp;"."&amp;Справочники!$K$2)</f>
        <v/>
      </c>
      <c r="N21" s="14"/>
      <c r="O21" s="14" t="s">
        <v>46</v>
      </c>
      <c r="P21" s="14"/>
    </row>
    <row r="22" spans="1:16" s="22" customFormat="1" ht="43.2" customHeight="1">
      <c r="A22" s="21">
        <v>21</v>
      </c>
      <c r="B22" s="23" t="s">
        <v>136</v>
      </c>
      <c r="C22" s="21">
        <v>9</v>
      </c>
      <c r="D22" s="21">
        <v>1</v>
      </c>
      <c r="E22" s="21">
        <v>1</v>
      </c>
      <c r="F22" s="21" t="s">
        <v>137</v>
      </c>
      <c r="G22" s="21" t="s">
        <v>49</v>
      </c>
      <c r="H22" s="21" t="s">
        <v>138</v>
      </c>
      <c r="I22" s="21" t="s">
        <v>139</v>
      </c>
      <c r="J22" s="21" t="s">
        <v>140</v>
      </c>
      <c r="K22" s="21" t="s">
        <v>86</v>
      </c>
      <c r="L22" s="21" t="s">
        <v>125</v>
      </c>
      <c r="M22" s="21" t="str">
        <f>IF(OR(C22="",D22=""),"",IF(D22&lt;10,"0"&amp;D22,D22)&amp;"."&amp;IF(C22&lt;10,"0"&amp;C22,C22)&amp;"."&amp;Справочники!$K$2)</f>
        <v>01.09.2026</v>
      </c>
      <c r="N22" s="21"/>
      <c r="O22" s="21" t="s">
        <v>46</v>
      </c>
      <c r="P22" s="21"/>
    </row>
    <row r="23" spans="1:16" s="22" customFormat="1" ht="43.2" customHeight="1">
      <c r="A23" s="21">
        <v>22</v>
      </c>
      <c r="B23" s="23"/>
      <c r="C23" s="21">
        <v>9</v>
      </c>
      <c r="D23" s="21">
        <v>5</v>
      </c>
      <c r="E23" s="21">
        <v>5</v>
      </c>
      <c r="F23" s="21" t="s">
        <v>141</v>
      </c>
      <c r="G23" s="21" t="s">
        <v>40</v>
      </c>
      <c r="H23" s="21" t="s">
        <v>142</v>
      </c>
      <c r="I23" s="21" t="s">
        <v>143</v>
      </c>
      <c r="J23" s="21" t="s">
        <v>90</v>
      </c>
      <c r="K23" s="21" t="s">
        <v>144</v>
      </c>
      <c r="L23" s="21" t="s">
        <v>45</v>
      </c>
      <c r="M23" s="21" t="str">
        <f>IF(OR(C23="",D23=""),"",IF(D23&lt;10,"0"&amp;D23,D23)&amp;"."&amp;IF(C23&lt;10,"0"&amp;C23,C23)&amp;"."&amp;Справочники!$K$2)</f>
        <v>05.09.2026</v>
      </c>
      <c r="N23" s="21"/>
      <c r="O23" s="21" t="s">
        <v>46</v>
      </c>
      <c r="P23" s="21"/>
    </row>
    <row r="24" spans="1:16" s="16" customFormat="1" ht="43.2" customHeight="1">
      <c r="A24" s="6">
        <v>23</v>
      </c>
      <c r="B24" s="17" t="s">
        <v>145</v>
      </c>
      <c r="C24" s="6">
        <v>10</v>
      </c>
      <c r="D24" s="6">
        <v>1</v>
      </c>
      <c r="E24" s="6">
        <v>10</v>
      </c>
      <c r="F24" s="6" t="s">
        <v>146</v>
      </c>
      <c r="G24" s="6" t="s">
        <v>49</v>
      </c>
      <c r="H24" s="6" t="s">
        <v>147</v>
      </c>
      <c r="I24" s="6" t="s">
        <v>148</v>
      </c>
      <c r="J24" s="6" t="s">
        <v>140</v>
      </c>
      <c r="K24" s="6" t="s">
        <v>86</v>
      </c>
      <c r="L24" s="6" t="s">
        <v>129</v>
      </c>
      <c r="M24" s="6" t="str">
        <f>IF(OR(C24="",D24=""),"",IF(D24&lt;10,"0"&amp;D24,D24)&amp;"."&amp;IF(C24&lt;10,"0"&amp;C24,C24)&amp;"."&amp;Справочники!$K$2)</f>
        <v>01.10.2026</v>
      </c>
      <c r="N24" s="6"/>
      <c r="O24" s="6" t="s">
        <v>46</v>
      </c>
      <c r="P24" s="6"/>
    </row>
    <row r="25" spans="1:16" s="16" customFormat="1" ht="43.2" customHeight="1">
      <c r="A25" s="6">
        <v>24</v>
      </c>
      <c r="B25" s="17"/>
      <c r="C25" s="6">
        <v>10</v>
      </c>
      <c r="D25" s="6"/>
      <c r="E25" s="6"/>
      <c r="F25" s="6" t="s">
        <v>149</v>
      </c>
      <c r="G25" s="6" t="s">
        <v>66</v>
      </c>
      <c r="H25" s="6" t="s">
        <v>150</v>
      </c>
      <c r="I25" s="6" t="s">
        <v>151</v>
      </c>
      <c r="J25" s="6" t="s">
        <v>69</v>
      </c>
      <c r="K25" s="6" t="s">
        <v>70</v>
      </c>
      <c r="L25" s="6" t="s">
        <v>152</v>
      </c>
      <c r="M25" s="6" t="str">
        <f>IF(OR(C25="",D25=""),"",IF(D25&lt;10,"0"&amp;D25,D25)&amp;"."&amp;IF(C25&lt;10,"0"&amp;C25,C25)&amp;"."&amp;Справочники!$K$2)</f>
        <v/>
      </c>
      <c r="N25" s="6"/>
      <c r="O25" s="6" t="s">
        <v>46</v>
      </c>
      <c r="P25" s="6"/>
    </row>
    <row r="26" spans="1:16" s="16" customFormat="1" ht="43.2" customHeight="1">
      <c r="A26" s="6">
        <v>25</v>
      </c>
      <c r="B26" s="17"/>
      <c r="C26" s="6">
        <v>10</v>
      </c>
      <c r="D26" s="6"/>
      <c r="E26" s="6"/>
      <c r="F26" s="6" t="s">
        <v>149</v>
      </c>
      <c r="G26" s="6" t="s">
        <v>72</v>
      </c>
      <c r="H26" s="6" t="s">
        <v>153</v>
      </c>
      <c r="I26" s="6" t="s">
        <v>154</v>
      </c>
      <c r="J26" s="6" t="s">
        <v>155</v>
      </c>
      <c r="K26" s="6" t="s">
        <v>76</v>
      </c>
      <c r="L26" s="6" t="s">
        <v>45</v>
      </c>
      <c r="M26" s="6" t="str">
        <f>IF(OR(C26="",D26=""),"",IF(D26&lt;10,"0"&amp;D26,D26)&amp;"."&amp;IF(C26&lt;10,"0"&amp;C26,C26)&amp;"."&amp;Справочники!$K$2)</f>
        <v/>
      </c>
      <c r="N26" s="6"/>
      <c r="O26" s="6" t="s">
        <v>46</v>
      </c>
      <c r="P26" s="6"/>
    </row>
    <row r="27" spans="1:16" s="22" customFormat="1" ht="43.2" customHeight="1">
      <c r="A27" s="21">
        <v>26</v>
      </c>
      <c r="B27" s="21" t="s">
        <v>156</v>
      </c>
      <c r="C27" s="21">
        <v>11</v>
      </c>
      <c r="D27" s="21"/>
      <c r="E27" s="21"/>
      <c r="F27" s="21" t="s">
        <v>157</v>
      </c>
      <c r="G27" s="21" t="s">
        <v>72</v>
      </c>
      <c r="H27" s="21" t="s">
        <v>158</v>
      </c>
      <c r="I27" s="21" t="s">
        <v>159</v>
      </c>
      <c r="J27" s="21" t="s">
        <v>59</v>
      </c>
      <c r="K27" s="21" t="s">
        <v>76</v>
      </c>
      <c r="L27" s="21" t="s">
        <v>45</v>
      </c>
      <c r="M27" s="21" t="str">
        <f>IF(OR(C27="",D27=""),"",IF(D27&lt;10,"0"&amp;D27,D27)&amp;"."&amp;IF(C27&lt;10,"0"&amp;C27,C27)&amp;"."&amp;Справочники!$K$2)</f>
        <v/>
      </c>
      <c r="N27" s="21"/>
      <c r="O27" s="21" t="s">
        <v>46</v>
      </c>
      <c r="P27" s="21"/>
    </row>
    <row r="28" spans="1:16" s="16" customFormat="1" ht="43.2" customHeight="1">
      <c r="A28" s="6">
        <v>27</v>
      </c>
      <c r="B28" s="17" t="s">
        <v>160</v>
      </c>
      <c r="C28" s="6">
        <v>12</v>
      </c>
      <c r="D28" s="6">
        <v>1</v>
      </c>
      <c r="E28" s="6">
        <v>10</v>
      </c>
      <c r="F28" s="6" t="s">
        <v>161</v>
      </c>
      <c r="G28" s="6" t="s">
        <v>49</v>
      </c>
      <c r="H28" s="6" t="s">
        <v>162</v>
      </c>
      <c r="I28" s="6" t="s">
        <v>148</v>
      </c>
      <c r="J28" s="6" t="s">
        <v>163</v>
      </c>
      <c r="K28" s="6" t="s">
        <v>86</v>
      </c>
      <c r="L28" s="6" t="s">
        <v>164</v>
      </c>
      <c r="M28" s="6" t="str">
        <f>IF(OR(C28="",D28=""),"",IF(D28&lt;10,"0"&amp;D28,D28)&amp;"."&amp;IF(C28&lt;10,"0"&amp;C28,C28)&amp;"."&amp;Справочники!$K$2)</f>
        <v>01.12.2026</v>
      </c>
      <c r="N28" s="6"/>
      <c r="O28" s="6" t="s">
        <v>46</v>
      </c>
      <c r="P28" s="6"/>
    </row>
    <row r="29" spans="1:16" s="16" customFormat="1" ht="43.2" customHeight="1">
      <c r="A29" s="6">
        <v>28</v>
      </c>
      <c r="B29" s="17"/>
      <c r="C29" s="6">
        <v>12</v>
      </c>
      <c r="D29" s="6">
        <v>3</v>
      </c>
      <c r="E29" s="6">
        <v>3</v>
      </c>
      <c r="F29" s="6" t="s">
        <v>165</v>
      </c>
      <c r="G29" s="6" t="s">
        <v>115</v>
      </c>
      <c r="H29" s="6" t="s">
        <v>166</v>
      </c>
      <c r="I29" s="6" t="s">
        <v>121</v>
      </c>
      <c r="J29" s="6" t="s">
        <v>167</v>
      </c>
      <c r="K29" s="6" t="s">
        <v>44</v>
      </c>
      <c r="L29" s="6" t="s">
        <v>45</v>
      </c>
      <c r="M29" s="6" t="str">
        <f>IF(OR(C29="",D29=""),"",IF(D29&lt;10,"0"&amp;D29,D29)&amp;"."&amp;IF(C29&lt;10,"0"&amp;C29,C29)&amp;"."&amp;Справочники!$K$2)</f>
        <v>03.12.2026</v>
      </c>
      <c r="N29" s="6"/>
      <c r="O29" s="6" t="s">
        <v>46</v>
      </c>
      <c r="P29" s="6" t="s">
        <v>168</v>
      </c>
    </row>
    <row r="30" spans="1:16" s="16" customFormat="1" ht="43.2" customHeight="1">
      <c r="A30" s="6">
        <v>29</v>
      </c>
      <c r="B30" s="17"/>
      <c r="C30" s="6">
        <v>12</v>
      </c>
      <c r="D30" s="6"/>
      <c r="E30" s="6"/>
      <c r="F30" s="6" t="s">
        <v>169</v>
      </c>
      <c r="G30" s="6" t="s">
        <v>40</v>
      </c>
      <c r="H30" s="6" t="s">
        <v>170</v>
      </c>
      <c r="I30" s="6" t="s">
        <v>171</v>
      </c>
      <c r="J30" s="6" t="s">
        <v>172</v>
      </c>
      <c r="K30" s="6" t="s">
        <v>144</v>
      </c>
      <c r="L30" s="6" t="s">
        <v>45</v>
      </c>
      <c r="M30" s="6" t="str">
        <f>IF(OR(C30="",D30=""),"",IF(D30&lt;10,"0"&amp;D30,D30)&amp;"."&amp;IF(C30&lt;10,"0"&amp;C30,C30)&amp;"."&amp;Справочники!$K$2)</f>
        <v/>
      </c>
      <c r="N30" s="6"/>
      <c r="O30" s="6" t="s">
        <v>46</v>
      </c>
      <c r="P30" s="6"/>
    </row>
  </sheetData>
  <mergeCells count="7">
    <mergeCell ref="B28:B30"/>
    <mergeCell ref="B5:B7"/>
    <mergeCell ref="B9:B15"/>
    <mergeCell ref="B16:B19"/>
    <mergeCell ref="B20:B21"/>
    <mergeCell ref="B22:B23"/>
    <mergeCell ref="B24:B26"/>
  </mergeCells>
  <dataValidations count="3">
    <dataValidation type="list" sqref="B2:B5 B8:B9 B16 B20 B22 B24 B27:B28 B31:B200">
      <formula1>"Январь,Февраль,Март,Апрель,Май,Июнь,Июль,Август,Сентябрь,Октябрь,Ноябрь,Декабрь"</formula1>
    </dataValidation>
    <dataValidation type="list" sqref="G2:G200">
      <formula1>"Дата-повод,Подготовка,Партнеры,Отчет,Благодарность,Фандрайзинг,Контент,СМИ"</formula1>
    </dataValidation>
    <dataValidation type="list" sqref="O2:O200">
      <formula1>"не начато,в работе,готово,неактуально"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"/>
    </sheetView>
  </sheetViews>
  <sheetFormatPr defaultRowHeight="13.8"/>
  <cols>
    <col min="1" max="10" width="15" customWidth="1"/>
  </cols>
  <sheetData>
    <row r="1" spans="1:10" ht="28.8" customHeight="1">
      <c r="A1" s="7" t="s">
        <v>173</v>
      </c>
    </row>
    <row r="3" spans="1:10">
      <c r="A3" s="1" t="s">
        <v>174</v>
      </c>
      <c r="B3" s="1" t="s">
        <v>175</v>
      </c>
    </row>
    <row r="4" spans="1:10">
      <c r="A4" s="8" t="s">
        <v>176</v>
      </c>
      <c r="B4">
        <f>Справочники!$K$2</f>
        <v>2026</v>
      </c>
    </row>
    <row r="5" spans="1:10">
      <c r="A5" s="8" t="s">
        <v>177</v>
      </c>
      <c r="B5">
        <f>COUNTA(Календарь!$A$2:$A$200)</f>
        <v>29</v>
      </c>
    </row>
    <row r="6" spans="1:10">
      <c r="A6" s="8" t="s">
        <v>178</v>
      </c>
      <c r="B6">
        <f>COUNTIF(Календарь!$G$2:$G$200,"Дата-повод")</f>
        <v>8</v>
      </c>
    </row>
    <row r="7" spans="1:10">
      <c r="A7" s="8" t="s">
        <v>179</v>
      </c>
      <c r="B7">
        <f>COUNTIF(Календарь!$G$2:$G$200,"Подготовка")+COUNTIF(Календарь!$G$2:$G$200,"Партнеры")</f>
        <v>11</v>
      </c>
    </row>
    <row r="10" spans="1:10">
      <c r="A10" s="2" t="s">
        <v>28</v>
      </c>
      <c r="B10" s="2" t="s">
        <v>180</v>
      </c>
      <c r="C10" s="2" t="s">
        <v>181</v>
      </c>
      <c r="D10" s="2" t="s">
        <v>66</v>
      </c>
      <c r="E10" s="2" t="s">
        <v>72</v>
      </c>
      <c r="F10" s="2" t="s">
        <v>182</v>
      </c>
      <c r="G10" s="2" t="s">
        <v>115</v>
      </c>
      <c r="H10" s="2" t="s">
        <v>183</v>
      </c>
      <c r="I10" s="2" t="s">
        <v>184</v>
      </c>
      <c r="J10" s="2" t="s">
        <v>185</v>
      </c>
    </row>
    <row r="11" spans="1:10">
      <c r="A11" s="8" t="s">
        <v>38</v>
      </c>
      <c r="B11">
        <f>COUNTIF(Календарь!$B$2:$B$200,A11)</f>
        <v>1</v>
      </c>
      <c r="C11">
        <f>COUNTIFS(Календарь!$B$2:$B$200,A11,Календарь!$G$2:$G$200,"Дата-повод")</f>
        <v>0</v>
      </c>
      <c r="D11">
        <f>COUNTIFS(Календарь!$B$2:$B$200,A11,Календарь!$G$2:$G$200,"Подготовка")</f>
        <v>0</v>
      </c>
      <c r="E11">
        <f>COUNTIFS(Календарь!$B$2:$B$200,A11,Календарь!$G$2:$G$200,"Партнеры")</f>
        <v>0</v>
      </c>
      <c r="F11">
        <f>COUNTIFS(Календарь!$B$2:$B$200,A11,Календарь!$G$2:$G$200,"Отчет")</f>
        <v>0</v>
      </c>
      <c r="G11">
        <f>COUNTIFS(Календарь!$B$2:$B$200,A11,Календарь!$G$2:$G$200,"Фандрайзинг")</f>
        <v>0</v>
      </c>
      <c r="H11">
        <f>COUNTIFS(Календарь!$B$2:$B$200,A11,Календарь!$O$2:$O$200,"не начато")</f>
        <v>1</v>
      </c>
      <c r="I11">
        <f>COUNTIFS(Календарь!$B$2:$B$200,A11,Календарь!$O$2:$O$200,"в работе")</f>
        <v>0</v>
      </c>
      <c r="J11">
        <f>COUNTIFS(Календарь!$B$2:$B$200,A11,Календарь!$O$2:$O$200,"готово")</f>
        <v>0</v>
      </c>
    </row>
    <row r="12" spans="1:10">
      <c r="A12" s="8" t="s">
        <v>47</v>
      </c>
      <c r="B12">
        <f>COUNTIF(Календарь!$B$2:$B$200,A12)</f>
        <v>1</v>
      </c>
      <c r="C12">
        <f>COUNTIFS(Календарь!$B$2:$B$200,A12,Календарь!$G$2:$G$200,"Дата-повод")</f>
        <v>1</v>
      </c>
      <c r="D12">
        <f>COUNTIFS(Календарь!$B$2:$B$200,A12,Календарь!$G$2:$G$200,"Подготовка")</f>
        <v>0</v>
      </c>
      <c r="E12">
        <f>COUNTIFS(Календарь!$B$2:$B$200,A12,Календарь!$G$2:$G$200,"Партнеры")</f>
        <v>0</v>
      </c>
      <c r="F12">
        <f>COUNTIFS(Календарь!$B$2:$B$200,A12,Календарь!$G$2:$G$200,"Отчет")</f>
        <v>0</v>
      </c>
      <c r="G12">
        <f>COUNTIFS(Календарь!$B$2:$B$200,A12,Календарь!$G$2:$G$200,"Фандрайзинг")</f>
        <v>0</v>
      </c>
      <c r="H12">
        <f>COUNTIFS(Календарь!$B$2:$B$200,A12,Календарь!$O$2:$O$200,"не начато")</f>
        <v>1</v>
      </c>
      <c r="I12">
        <f>COUNTIFS(Календарь!$B$2:$B$200,A12,Календарь!$O$2:$O$200,"в работе")</f>
        <v>0</v>
      </c>
      <c r="J12">
        <f>COUNTIFS(Календарь!$B$2:$B$200,A12,Календарь!$O$2:$O$200,"готово")</f>
        <v>0</v>
      </c>
    </row>
    <row r="13" spans="1:10">
      <c r="A13" s="8" t="s">
        <v>54</v>
      </c>
      <c r="B13">
        <f>COUNTIF(Календарь!$B$2:$B$200,A13)</f>
        <v>1</v>
      </c>
      <c r="C13">
        <f>COUNTIFS(Календарь!$B$2:$B$200,A13,Календарь!$G$2:$G$200,"Дата-повод")</f>
        <v>0</v>
      </c>
      <c r="D13">
        <f>COUNTIFS(Календарь!$B$2:$B$200,A13,Календарь!$G$2:$G$200,"Подготовка")</f>
        <v>0</v>
      </c>
      <c r="E13">
        <f>COUNTIFS(Календарь!$B$2:$B$200,A13,Календарь!$G$2:$G$200,"Партнеры")</f>
        <v>0</v>
      </c>
      <c r="F13">
        <f>COUNTIFS(Календарь!$B$2:$B$200,A13,Календарь!$G$2:$G$200,"Отчет")</f>
        <v>1</v>
      </c>
      <c r="G13">
        <f>COUNTIFS(Календарь!$B$2:$B$200,A13,Календарь!$G$2:$G$200,"Фандрайзинг")</f>
        <v>0</v>
      </c>
      <c r="H13">
        <f>COUNTIFS(Календарь!$B$2:$B$200,A13,Календарь!$O$2:$O$200,"не начато")</f>
        <v>1</v>
      </c>
      <c r="I13">
        <f>COUNTIFS(Календарь!$B$2:$B$200,A13,Календарь!$O$2:$O$200,"в работе")</f>
        <v>0</v>
      </c>
      <c r="J13">
        <f>COUNTIFS(Календарь!$B$2:$B$200,A13,Календарь!$O$2:$O$200,"готово")</f>
        <v>0</v>
      </c>
    </row>
    <row r="14" spans="1:10">
      <c r="A14" s="8" t="s">
        <v>61</v>
      </c>
      <c r="B14">
        <f>COUNTIF(Календарь!$B$2:$B$200,A14)</f>
        <v>1</v>
      </c>
      <c r="C14">
        <f>COUNTIFS(Календарь!$B$2:$B$200,A14,Календарь!$G$2:$G$200,"Дата-повод")</f>
        <v>0</v>
      </c>
      <c r="D14">
        <f>COUNTIFS(Календарь!$B$2:$B$200,A14,Календарь!$G$2:$G$200,"Подготовка")</f>
        <v>0</v>
      </c>
      <c r="E14">
        <f>COUNTIFS(Календарь!$B$2:$B$200,A14,Календарь!$G$2:$G$200,"Партнеры")</f>
        <v>0</v>
      </c>
      <c r="F14">
        <f>COUNTIFS(Календарь!$B$2:$B$200,A14,Календарь!$G$2:$G$200,"Отчет")</f>
        <v>0</v>
      </c>
      <c r="G14">
        <f>COUNTIFS(Календарь!$B$2:$B$200,A14,Календарь!$G$2:$G$200,"Фандрайзинг")</f>
        <v>0</v>
      </c>
      <c r="H14">
        <f>COUNTIFS(Календарь!$B$2:$B$200,A14,Календарь!$O$2:$O$200,"не начато")</f>
        <v>1</v>
      </c>
      <c r="I14">
        <f>COUNTIFS(Календарь!$B$2:$B$200,A14,Календарь!$O$2:$O$200,"в работе")</f>
        <v>0</v>
      </c>
      <c r="J14">
        <f>COUNTIFS(Календарь!$B$2:$B$200,A14,Календарь!$O$2:$O$200,"готово")</f>
        <v>0</v>
      </c>
    </row>
    <row r="15" spans="1:10">
      <c r="A15" s="8" t="s">
        <v>77</v>
      </c>
      <c r="B15">
        <f>COUNTIF(Календарь!$B$2:$B$200,A15)</f>
        <v>1</v>
      </c>
      <c r="C15">
        <f>COUNTIFS(Календарь!$B$2:$B$200,A15,Календарь!$G$2:$G$200,"Дата-повод")</f>
        <v>0</v>
      </c>
      <c r="D15">
        <f>COUNTIFS(Календарь!$B$2:$B$200,A15,Календарь!$G$2:$G$200,"Подготовка")</f>
        <v>0</v>
      </c>
      <c r="E15">
        <f>COUNTIFS(Календарь!$B$2:$B$200,A15,Календарь!$G$2:$G$200,"Партнеры")</f>
        <v>1</v>
      </c>
      <c r="F15">
        <f>COUNTIFS(Календарь!$B$2:$B$200,A15,Календарь!$G$2:$G$200,"Отчет")</f>
        <v>0</v>
      </c>
      <c r="G15">
        <f>COUNTIFS(Календарь!$B$2:$B$200,A15,Календарь!$G$2:$G$200,"Фандрайзинг")</f>
        <v>0</v>
      </c>
      <c r="H15">
        <f>COUNTIFS(Календарь!$B$2:$B$200,A15,Календарь!$O$2:$O$200,"не начато")</f>
        <v>1</v>
      </c>
      <c r="I15">
        <f>COUNTIFS(Календарь!$B$2:$B$200,A15,Календарь!$O$2:$O$200,"в работе")</f>
        <v>0</v>
      </c>
      <c r="J15">
        <f>COUNTIFS(Календарь!$B$2:$B$200,A15,Календарь!$O$2:$O$200,"готово")</f>
        <v>0</v>
      </c>
    </row>
    <row r="16" spans="1:10">
      <c r="A16" s="8" t="s">
        <v>81</v>
      </c>
      <c r="B16">
        <f>COUNTIF(Календарь!$B$2:$B$200,A16)</f>
        <v>1</v>
      </c>
      <c r="C16">
        <f>COUNTIFS(Календарь!$B$2:$B$200,A16,Календарь!$G$2:$G$200,"Дата-повод")</f>
        <v>1</v>
      </c>
      <c r="D16">
        <f>COUNTIFS(Календарь!$B$2:$B$200,A16,Календарь!$G$2:$G$200,"Подготовка")</f>
        <v>0</v>
      </c>
      <c r="E16">
        <f>COUNTIFS(Календарь!$B$2:$B$200,A16,Календарь!$G$2:$G$200,"Партнеры")</f>
        <v>0</v>
      </c>
      <c r="F16">
        <f>COUNTIFS(Календарь!$B$2:$B$200,A16,Календарь!$G$2:$G$200,"Отчет")</f>
        <v>0</v>
      </c>
      <c r="G16">
        <f>COUNTIFS(Календарь!$B$2:$B$200,A16,Календарь!$G$2:$G$200,"Фандрайзинг")</f>
        <v>0</v>
      </c>
      <c r="H16">
        <f>COUNTIFS(Календарь!$B$2:$B$200,A16,Календарь!$O$2:$O$200,"не начато")</f>
        <v>1</v>
      </c>
      <c r="I16">
        <f>COUNTIFS(Календарь!$B$2:$B$200,A16,Календарь!$O$2:$O$200,"в работе")</f>
        <v>0</v>
      </c>
      <c r="J16">
        <f>COUNTIFS(Календарь!$B$2:$B$200,A16,Календарь!$O$2:$O$200,"готово")</f>
        <v>0</v>
      </c>
    </row>
    <row r="17" spans="1:10">
      <c r="A17" s="8" t="s">
        <v>109</v>
      </c>
      <c r="B17">
        <f>COUNTIF(Календарь!$B$2:$B$200,A17)</f>
        <v>1</v>
      </c>
      <c r="C17">
        <f>COUNTIFS(Календарь!$B$2:$B$200,A17,Календарь!$G$2:$G$200,"Дата-повод")</f>
        <v>0</v>
      </c>
      <c r="D17">
        <f>COUNTIFS(Календарь!$B$2:$B$200,A17,Календарь!$G$2:$G$200,"Подготовка")</f>
        <v>0</v>
      </c>
      <c r="E17">
        <f>COUNTIFS(Календарь!$B$2:$B$200,A17,Календарь!$G$2:$G$200,"Партнеры")</f>
        <v>0</v>
      </c>
      <c r="F17">
        <f>COUNTIFS(Календарь!$B$2:$B$200,A17,Календарь!$G$2:$G$200,"Отчет")</f>
        <v>0</v>
      </c>
      <c r="G17">
        <f>COUNTIFS(Календарь!$B$2:$B$200,A17,Календарь!$G$2:$G$200,"Фандрайзинг")</f>
        <v>1</v>
      </c>
      <c r="H17">
        <f>COUNTIFS(Календарь!$B$2:$B$200,A17,Календарь!$O$2:$O$200,"не начато")</f>
        <v>1</v>
      </c>
      <c r="I17">
        <f>COUNTIFS(Календарь!$B$2:$B$200,A17,Календарь!$O$2:$O$200,"в работе")</f>
        <v>0</v>
      </c>
      <c r="J17">
        <f>COUNTIFS(Календарь!$B$2:$B$200,A17,Календарь!$O$2:$O$200,"готово")</f>
        <v>0</v>
      </c>
    </row>
    <row r="18" spans="1:10">
      <c r="A18" s="8" t="s">
        <v>130</v>
      </c>
      <c r="B18">
        <f>COUNTIF(Календарь!$B$2:$B$200,A18)</f>
        <v>1</v>
      </c>
      <c r="C18">
        <f>COUNTIFS(Календарь!$B$2:$B$200,A18,Календарь!$G$2:$G$200,"Дата-повод")</f>
        <v>0</v>
      </c>
      <c r="D18">
        <f>COUNTIFS(Календарь!$B$2:$B$200,A18,Календарь!$G$2:$G$200,"Подготовка")</f>
        <v>0</v>
      </c>
      <c r="E18">
        <f>COUNTIFS(Календарь!$B$2:$B$200,A18,Календарь!$G$2:$G$200,"Партнеры")</f>
        <v>1</v>
      </c>
      <c r="F18">
        <f>COUNTIFS(Календарь!$B$2:$B$200,A18,Календарь!$G$2:$G$200,"Отчет")</f>
        <v>0</v>
      </c>
      <c r="G18">
        <f>COUNTIFS(Календарь!$B$2:$B$200,A18,Календарь!$G$2:$G$200,"Фандрайзинг")</f>
        <v>0</v>
      </c>
      <c r="H18">
        <f>COUNTIFS(Календарь!$B$2:$B$200,A18,Календарь!$O$2:$O$200,"не начато")</f>
        <v>1</v>
      </c>
      <c r="I18">
        <f>COUNTIFS(Календарь!$B$2:$B$200,A18,Календарь!$O$2:$O$200,"в работе")</f>
        <v>0</v>
      </c>
      <c r="J18">
        <f>COUNTIFS(Календарь!$B$2:$B$200,A18,Календарь!$O$2:$O$200,"готово")</f>
        <v>0</v>
      </c>
    </row>
    <row r="19" spans="1:10">
      <c r="A19" s="8" t="s">
        <v>136</v>
      </c>
      <c r="B19">
        <f>COUNTIF(Календарь!$B$2:$B$200,A19)</f>
        <v>1</v>
      </c>
      <c r="C19">
        <f>COUNTIFS(Календарь!$B$2:$B$200,A19,Календарь!$G$2:$G$200,"Дата-повод")</f>
        <v>1</v>
      </c>
      <c r="D19">
        <f>COUNTIFS(Календарь!$B$2:$B$200,A19,Календарь!$G$2:$G$200,"Подготовка")</f>
        <v>0</v>
      </c>
      <c r="E19">
        <f>COUNTIFS(Календарь!$B$2:$B$200,A19,Календарь!$G$2:$G$200,"Партнеры")</f>
        <v>0</v>
      </c>
      <c r="F19">
        <f>COUNTIFS(Календарь!$B$2:$B$200,A19,Календарь!$G$2:$G$200,"Отчет")</f>
        <v>0</v>
      </c>
      <c r="G19">
        <f>COUNTIFS(Календарь!$B$2:$B$200,A19,Календарь!$G$2:$G$200,"Фандрайзинг")</f>
        <v>0</v>
      </c>
      <c r="H19">
        <f>COUNTIFS(Календарь!$B$2:$B$200,A19,Календарь!$O$2:$O$200,"не начато")</f>
        <v>1</v>
      </c>
      <c r="I19">
        <f>COUNTIFS(Календарь!$B$2:$B$200,A19,Календарь!$O$2:$O$200,"в работе")</f>
        <v>0</v>
      </c>
      <c r="J19">
        <f>COUNTIFS(Календарь!$B$2:$B$200,A19,Календарь!$O$2:$O$200,"готово")</f>
        <v>0</v>
      </c>
    </row>
    <row r="20" spans="1:10">
      <c r="A20" s="8" t="s">
        <v>145</v>
      </c>
      <c r="B20">
        <f>COUNTIF(Календарь!$B$2:$B$200,A20)</f>
        <v>1</v>
      </c>
      <c r="C20">
        <f>COUNTIFS(Календарь!$B$2:$B$200,A20,Календарь!$G$2:$G$200,"Дата-повод")</f>
        <v>1</v>
      </c>
      <c r="D20">
        <f>COUNTIFS(Календарь!$B$2:$B$200,A20,Календарь!$G$2:$G$200,"Подготовка")</f>
        <v>0</v>
      </c>
      <c r="E20">
        <f>COUNTIFS(Календарь!$B$2:$B$200,A20,Календарь!$G$2:$G$200,"Партнеры")</f>
        <v>0</v>
      </c>
      <c r="F20">
        <f>COUNTIFS(Календарь!$B$2:$B$200,A20,Календарь!$G$2:$G$200,"Отчет")</f>
        <v>0</v>
      </c>
      <c r="G20">
        <f>COUNTIFS(Календарь!$B$2:$B$200,A20,Календарь!$G$2:$G$200,"Фандрайзинг")</f>
        <v>0</v>
      </c>
      <c r="H20">
        <f>COUNTIFS(Календарь!$B$2:$B$200,A20,Календарь!$O$2:$O$200,"не начато")</f>
        <v>1</v>
      </c>
      <c r="I20">
        <f>COUNTIFS(Календарь!$B$2:$B$200,A20,Календарь!$O$2:$O$200,"в работе")</f>
        <v>0</v>
      </c>
      <c r="J20">
        <f>COUNTIFS(Календарь!$B$2:$B$200,A20,Календарь!$O$2:$O$200,"готово")</f>
        <v>0</v>
      </c>
    </row>
    <row r="21" spans="1:10">
      <c r="A21" s="8" t="s">
        <v>156</v>
      </c>
      <c r="B21">
        <f>COUNTIF(Календарь!$B$2:$B$200,A21)</f>
        <v>1</v>
      </c>
      <c r="C21">
        <f>COUNTIFS(Календарь!$B$2:$B$200,A21,Календарь!$G$2:$G$200,"Дата-повод")</f>
        <v>0</v>
      </c>
      <c r="D21">
        <f>COUNTIFS(Календарь!$B$2:$B$200,A21,Календарь!$G$2:$G$200,"Подготовка")</f>
        <v>0</v>
      </c>
      <c r="E21">
        <f>COUNTIFS(Календарь!$B$2:$B$200,A21,Календарь!$G$2:$G$200,"Партнеры")</f>
        <v>1</v>
      </c>
      <c r="F21">
        <f>COUNTIFS(Календарь!$B$2:$B$200,A21,Календарь!$G$2:$G$200,"Отчет")</f>
        <v>0</v>
      </c>
      <c r="G21">
        <f>COUNTIFS(Календарь!$B$2:$B$200,A21,Календарь!$G$2:$G$200,"Фандрайзинг")</f>
        <v>0</v>
      </c>
      <c r="H21">
        <f>COUNTIFS(Календарь!$B$2:$B$200,A21,Календарь!$O$2:$O$200,"не начато")</f>
        <v>1</v>
      </c>
      <c r="I21">
        <f>COUNTIFS(Календарь!$B$2:$B$200,A21,Календарь!$O$2:$O$200,"в работе")</f>
        <v>0</v>
      </c>
      <c r="J21">
        <f>COUNTIFS(Календарь!$B$2:$B$200,A21,Календарь!$O$2:$O$200,"готово")</f>
        <v>0</v>
      </c>
    </row>
    <row r="22" spans="1:10">
      <c r="A22" s="8" t="s">
        <v>160</v>
      </c>
      <c r="B22">
        <f>COUNTIF(Календарь!$B$2:$B$200,A22)</f>
        <v>1</v>
      </c>
      <c r="C22">
        <f>COUNTIFS(Календарь!$B$2:$B$200,A22,Календарь!$G$2:$G$200,"Дата-повод")</f>
        <v>1</v>
      </c>
      <c r="D22">
        <f>COUNTIFS(Календарь!$B$2:$B$200,A22,Календарь!$G$2:$G$200,"Подготовка")</f>
        <v>0</v>
      </c>
      <c r="E22">
        <f>COUNTIFS(Календарь!$B$2:$B$200,A22,Календарь!$G$2:$G$200,"Партнеры")</f>
        <v>0</v>
      </c>
      <c r="F22">
        <f>COUNTIFS(Календарь!$B$2:$B$200,A22,Календарь!$G$2:$G$200,"Отчет")</f>
        <v>0</v>
      </c>
      <c r="G22">
        <f>COUNTIFS(Календарь!$B$2:$B$200,A22,Календарь!$G$2:$G$200,"Фандрайзинг")</f>
        <v>0</v>
      </c>
      <c r="H22">
        <f>COUNTIFS(Календарь!$B$2:$B$200,A22,Календарь!$O$2:$O$200,"не начато")</f>
        <v>1</v>
      </c>
      <c r="I22">
        <f>COUNTIFS(Календарь!$B$2:$B$200,A22,Календарь!$O$2:$O$200,"в работе")</f>
        <v>0</v>
      </c>
      <c r="J22">
        <f>COUNTIFS(Календарь!$B$2:$B$200,A22,Календарь!$O$2:$O$200,"готово")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workbookViewId="0">
      <selection activeCell="C91" sqref="C91"/>
    </sheetView>
  </sheetViews>
  <sheetFormatPr defaultRowHeight="13.8"/>
  <cols>
    <col min="1" max="1" width="65" customWidth="1"/>
    <col min="2" max="2" width="4" customWidth="1"/>
    <col min="3" max="3" width="65" customWidth="1"/>
  </cols>
  <sheetData>
    <row r="1" spans="1:3" ht="49.8" customHeight="1">
      <c r="A1" s="13" t="s">
        <v>186</v>
      </c>
    </row>
    <row r="3" spans="1:3" ht="19.2" customHeight="1">
      <c r="A3" s="20" t="s">
        <v>187</v>
      </c>
      <c r="C3" s="20" t="s">
        <v>188</v>
      </c>
    </row>
    <row r="4" spans="1:3" ht="66.599999999999994" customHeight="1">
      <c r="A4" s="9" t="s">
        <v>189</v>
      </c>
      <c r="C4" s="9" t="s">
        <v>190</v>
      </c>
    </row>
    <row r="5" spans="1:3" ht="17.55" customHeight="1"/>
    <row r="6" spans="1:3" ht="17.55" customHeight="1"/>
    <row r="7" spans="1:3" ht="17.55" customHeight="1"/>
    <row r="8" spans="1:3" ht="17.55" customHeight="1"/>
    <row r="9" spans="1:3" ht="17.55" customHeight="1"/>
    <row r="10" spans="1:3" ht="17.55" customHeight="1"/>
    <row r="11" spans="1:3" ht="17.55" customHeight="1"/>
    <row r="12" spans="1:3" ht="17.55" customHeight="1"/>
    <row r="13" spans="1:3" ht="17.55" customHeight="1"/>
    <row r="14" spans="1:3" ht="17.55" customHeight="1"/>
    <row r="15" spans="1:3" ht="17.55" customHeight="1"/>
    <row r="16" spans="1:3" ht="17.55" customHeight="1"/>
    <row r="19" spans="1:3" ht="19.2" customHeight="1">
      <c r="A19" s="20" t="s">
        <v>191</v>
      </c>
      <c r="C19" s="20" t="s">
        <v>192</v>
      </c>
    </row>
    <row r="20" spans="1:3" ht="48" customHeight="1">
      <c r="A20" s="9" t="s">
        <v>193</v>
      </c>
      <c r="C20" s="9" t="s">
        <v>194</v>
      </c>
    </row>
    <row r="21" spans="1:3" ht="17.55" customHeight="1"/>
    <row r="22" spans="1:3" ht="17.55" customHeight="1"/>
    <row r="23" spans="1:3" ht="17.55" customHeight="1"/>
    <row r="24" spans="1:3" ht="17.55" customHeight="1"/>
    <row r="25" spans="1:3" ht="17.55" customHeight="1"/>
    <row r="26" spans="1:3" ht="17.55" customHeight="1"/>
    <row r="27" spans="1:3" ht="17.55" customHeight="1"/>
    <row r="28" spans="1:3" ht="17.55" customHeight="1"/>
    <row r="29" spans="1:3" ht="17.55" customHeight="1"/>
    <row r="30" spans="1:3" ht="17.55" customHeight="1"/>
    <row r="31" spans="1:3" ht="17.55" customHeight="1"/>
    <row r="32" spans="1:3" ht="17.55" customHeight="1"/>
    <row r="35" spans="1:3" ht="19.2" customHeight="1">
      <c r="A35" s="20" t="s">
        <v>195</v>
      </c>
      <c r="C35" s="20" t="s">
        <v>196</v>
      </c>
    </row>
    <row r="36" spans="1:3" ht="48.6" customHeight="1">
      <c r="A36" s="9" t="s">
        <v>197</v>
      </c>
      <c r="C36" s="9" t="s">
        <v>198</v>
      </c>
    </row>
    <row r="37" spans="1:3" ht="17.55" customHeight="1"/>
    <row r="38" spans="1:3" ht="17.55" customHeight="1"/>
    <row r="39" spans="1:3" ht="17.55" customHeight="1"/>
    <row r="40" spans="1:3" ht="17.55" customHeight="1"/>
    <row r="41" spans="1:3" ht="17.55" customHeight="1"/>
    <row r="42" spans="1:3" ht="17.55" customHeight="1"/>
    <row r="43" spans="1:3" ht="17.55" customHeight="1"/>
    <row r="44" spans="1:3" ht="17.55" customHeight="1"/>
    <row r="45" spans="1:3" ht="17.55" customHeight="1"/>
    <row r="46" spans="1:3" ht="17.55" customHeight="1"/>
    <row r="47" spans="1:3" ht="17.55" customHeight="1"/>
    <row r="48" spans="1:3" ht="17.55" customHeight="1"/>
    <row r="49" spans="1:3" ht="17.55" customHeight="1"/>
    <row r="50" spans="1:3" ht="17.55" customHeight="1"/>
    <row r="55" spans="1:3" ht="19.2" customHeight="1">
      <c r="A55" s="20" t="s">
        <v>199</v>
      </c>
      <c r="C55" s="20" t="s">
        <v>200</v>
      </c>
    </row>
    <row r="56" spans="1:3" ht="41.4" customHeight="1">
      <c r="A56" s="9" t="s">
        <v>201</v>
      </c>
      <c r="C56" s="9" t="s">
        <v>202</v>
      </c>
    </row>
    <row r="57" spans="1:3" ht="17.55" customHeight="1"/>
    <row r="58" spans="1:3" ht="17.55" customHeight="1"/>
    <row r="59" spans="1:3" ht="17.55" customHeight="1"/>
    <row r="60" spans="1:3" ht="17.55" customHeight="1"/>
    <row r="61" spans="1:3" ht="17.55" customHeight="1"/>
    <row r="62" spans="1:3" ht="17.55" customHeight="1"/>
    <row r="63" spans="1:3" ht="17.55" customHeight="1"/>
    <row r="64" spans="1:3" ht="17.55" customHeight="1"/>
    <row r="65" spans="1:3" ht="17.55" customHeight="1"/>
    <row r="66" spans="1:3" ht="17.55" customHeight="1"/>
    <row r="67" spans="1:3" ht="17.55" customHeight="1"/>
    <row r="68" spans="1:3" ht="17.55" customHeight="1"/>
    <row r="69" spans="1:3" ht="17.55" customHeight="1"/>
    <row r="70" spans="1:3" ht="17.55" customHeight="1"/>
    <row r="75" spans="1:3" ht="19.2" customHeight="1">
      <c r="A75" s="20" t="s">
        <v>203</v>
      </c>
      <c r="C75" s="20" t="s">
        <v>204</v>
      </c>
    </row>
    <row r="76" spans="1:3" ht="43.8" customHeight="1">
      <c r="A76" s="9" t="s">
        <v>205</v>
      </c>
      <c r="C76" s="9" t="s">
        <v>206</v>
      </c>
    </row>
    <row r="77" spans="1:3" ht="17.55" customHeight="1"/>
    <row r="78" spans="1:3" ht="17.55" customHeight="1"/>
    <row r="79" spans="1:3" ht="17.55" customHeight="1"/>
    <row r="80" spans="1:3" ht="17.55" customHeight="1"/>
    <row r="81" spans="1:3" ht="17.55" customHeight="1"/>
    <row r="82" spans="1:3" ht="17.55" customHeight="1"/>
    <row r="83" spans="1:3" ht="17.55" customHeight="1"/>
    <row r="84" spans="1:3" ht="17.55" customHeight="1"/>
    <row r="85" spans="1:3" ht="17.55" customHeight="1"/>
    <row r="86" spans="1:3" ht="17.55" customHeight="1"/>
    <row r="87" spans="1:3" ht="17.55" customHeight="1"/>
    <row r="88" spans="1:3" ht="17.55" customHeight="1"/>
    <row r="91" spans="1:3" ht="19.2" customHeight="1">
      <c r="A91" s="20" t="s">
        <v>207</v>
      </c>
      <c r="C91" s="20" t="s">
        <v>208</v>
      </c>
    </row>
    <row r="92" spans="1:3" ht="43.2" customHeight="1">
      <c r="A92" s="9" t="s">
        <v>209</v>
      </c>
      <c r="C92" s="9" t="s">
        <v>210</v>
      </c>
    </row>
    <row r="93" spans="1:3" ht="17.55" customHeight="1"/>
    <row r="94" spans="1:3" ht="17.55" customHeight="1"/>
    <row r="95" spans="1:3" ht="17.55" customHeight="1"/>
    <row r="96" spans="1:3" ht="17.55" customHeight="1"/>
    <row r="97" spans="1:1" ht="17.55" customHeight="1"/>
    <row r="98" spans="1:1" ht="17.55" customHeight="1"/>
    <row r="99" spans="1:1" ht="17.55" customHeight="1"/>
    <row r="100" spans="1:1" ht="17.55" customHeight="1"/>
    <row r="101" spans="1:1" ht="17.55" customHeight="1"/>
    <row r="102" spans="1:1" ht="17.55" customHeight="1"/>
    <row r="103" spans="1:1" ht="17.55" customHeight="1"/>
    <row r="104" spans="1:1" ht="17.55" customHeight="1"/>
    <row r="109" spans="1:1" ht="23.4">
      <c r="A109" s="10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/>
  </sheetViews>
  <sheetFormatPr defaultRowHeight="13.8"/>
  <cols>
    <col min="1" max="2" width="20" customWidth="1"/>
    <col min="4" max="4" width="20" customWidth="1"/>
    <col min="6" max="6" width="20" customWidth="1"/>
    <col min="8" max="8" width="20" customWidth="1"/>
    <col min="10" max="11" width="20" customWidth="1"/>
  </cols>
  <sheetData>
    <row r="1" spans="1:11">
      <c r="A1" s="2" t="s">
        <v>28</v>
      </c>
      <c r="B1" s="2" t="s">
        <v>212</v>
      </c>
      <c r="C1" s="3"/>
      <c r="D1" s="2" t="s">
        <v>21</v>
      </c>
      <c r="E1" s="3"/>
      <c r="F1" s="2" t="s">
        <v>37</v>
      </c>
      <c r="G1" s="3"/>
      <c r="H1" s="2" t="s">
        <v>35</v>
      </c>
      <c r="I1" s="3"/>
      <c r="J1" s="2" t="s">
        <v>213</v>
      </c>
      <c r="K1" s="2" t="s">
        <v>175</v>
      </c>
    </row>
    <row r="2" spans="1:11">
      <c r="A2" s="3" t="s">
        <v>38</v>
      </c>
      <c r="B2" s="3">
        <v>1</v>
      </c>
      <c r="C2" s="3"/>
      <c r="D2" s="3" t="s">
        <v>49</v>
      </c>
      <c r="E2" s="3"/>
      <c r="F2" s="3" t="s">
        <v>46</v>
      </c>
      <c r="G2" s="3"/>
      <c r="H2" s="3" t="s">
        <v>91</v>
      </c>
      <c r="I2" s="3"/>
      <c r="J2" s="3" t="s">
        <v>214</v>
      </c>
      <c r="K2" s="3">
        <v>2026</v>
      </c>
    </row>
    <row r="3" spans="1:11" ht="69">
      <c r="A3" s="3" t="s">
        <v>47</v>
      </c>
      <c r="B3" s="3">
        <v>2</v>
      </c>
      <c r="C3" s="3"/>
      <c r="D3" s="3" t="s">
        <v>66</v>
      </c>
      <c r="E3" s="3"/>
      <c r="F3" s="3" t="s">
        <v>215</v>
      </c>
      <c r="G3" s="3"/>
      <c r="H3" s="3" t="s">
        <v>216</v>
      </c>
      <c r="I3" s="3"/>
      <c r="J3" s="3" t="s">
        <v>217</v>
      </c>
      <c r="K3" s="3" t="s">
        <v>218</v>
      </c>
    </row>
    <row r="4" spans="1:11" ht="55.2">
      <c r="A4" s="3" t="s">
        <v>54</v>
      </c>
      <c r="B4" s="3">
        <v>3</v>
      </c>
      <c r="C4" s="3"/>
      <c r="D4" s="3" t="s">
        <v>72</v>
      </c>
      <c r="E4" s="3"/>
      <c r="F4" s="3" t="s">
        <v>219</v>
      </c>
      <c r="G4" s="3"/>
      <c r="H4" s="3" t="s">
        <v>72</v>
      </c>
      <c r="I4" s="3"/>
      <c r="J4" s="3" t="s">
        <v>220</v>
      </c>
      <c r="K4" s="3" t="s">
        <v>221</v>
      </c>
    </row>
    <row r="5" spans="1:11" ht="27.6">
      <c r="A5" s="3" t="s">
        <v>61</v>
      </c>
      <c r="B5" s="3">
        <v>4</v>
      </c>
      <c r="C5" s="3"/>
      <c r="D5" s="3" t="s">
        <v>56</v>
      </c>
      <c r="E5" s="3"/>
      <c r="F5" s="3" t="s">
        <v>222</v>
      </c>
      <c r="G5" s="3"/>
      <c r="H5" s="3" t="s">
        <v>105</v>
      </c>
      <c r="I5" s="3"/>
      <c r="J5" s="3" t="s">
        <v>223</v>
      </c>
      <c r="K5" s="3" t="s">
        <v>224</v>
      </c>
    </row>
    <row r="6" spans="1:11">
      <c r="A6" s="3" t="s">
        <v>77</v>
      </c>
      <c r="B6" s="3">
        <v>5</v>
      </c>
      <c r="C6" s="3"/>
      <c r="D6" s="3" t="s">
        <v>40</v>
      </c>
      <c r="E6" s="3"/>
      <c r="F6" s="3"/>
      <c r="G6" s="3"/>
      <c r="H6" s="3" t="s">
        <v>225</v>
      </c>
      <c r="I6" s="3"/>
      <c r="J6" s="3"/>
      <c r="K6" s="3"/>
    </row>
    <row r="7" spans="1:11">
      <c r="A7" s="3" t="s">
        <v>81</v>
      </c>
      <c r="B7" s="3">
        <v>6</v>
      </c>
      <c r="C7" s="3"/>
      <c r="D7" s="3" t="s">
        <v>115</v>
      </c>
      <c r="E7" s="3"/>
      <c r="F7" s="3"/>
      <c r="G7" s="3"/>
      <c r="H7" s="3" t="s">
        <v>60</v>
      </c>
      <c r="I7" s="3"/>
      <c r="J7" s="3"/>
      <c r="K7" s="3"/>
    </row>
    <row r="8" spans="1:11">
      <c r="A8" s="3" t="s">
        <v>109</v>
      </c>
      <c r="B8" s="3">
        <v>7</v>
      </c>
      <c r="C8" s="3"/>
      <c r="D8" s="3" t="s">
        <v>226</v>
      </c>
      <c r="E8" s="3"/>
      <c r="F8" s="3"/>
      <c r="G8" s="3"/>
      <c r="H8" s="3" t="s">
        <v>227</v>
      </c>
      <c r="I8" s="3"/>
      <c r="J8" s="3"/>
      <c r="K8" s="3"/>
    </row>
    <row r="9" spans="1:11">
      <c r="A9" s="3" t="s">
        <v>130</v>
      </c>
      <c r="B9" s="3">
        <v>8</v>
      </c>
      <c r="C9" s="3"/>
      <c r="D9" s="3" t="s">
        <v>105</v>
      </c>
      <c r="E9" s="3"/>
      <c r="F9" s="3"/>
      <c r="G9" s="3"/>
      <c r="H9" s="3"/>
      <c r="I9" s="3"/>
      <c r="J9" s="3"/>
      <c r="K9" s="3"/>
    </row>
    <row r="10" spans="1:11">
      <c r="A10" s="3" t="s">
        <v>136</v>
      </c>
      <c r="B10" s="3">
        <v>9</v>
      </c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s="3" t="s">
        <v>145</v>
      </c>
      <c r="B11" s="3">
        <v>10</v>
      </c>
      <c r="C11" s="3"/>
      <c r="D11" s="3"/>
      <c r="E11" s="3"/>
      <c r="F11" s="3"/>
      <c r="G11" s="3"/>
      <c r="H11" s="3"/>
      <c r="I11" s="3"/>
      <c r="J11" s="3"/>
      <c r="K11" s="3"/>
    </row>
    <row r="12" spans="1:11">
      <c r="A12" s="3" t="s">
        <v>156</v>
      </c>
      <c r="B12" s="3">
        <v>11</v>
      </c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s="3" t="s">
        <v>160</v>
      </c>
      <c r="B13" s="3">
        <v>12</v>
      </c>
      <c r="C13" s="3"/>
      <c r="D13" s="3"/>
      <c r="E13" s="3"/>
      <c r="F13" s="3"/>
      <c r="G13" s="3"/>
      <c r="H13" s="3"/>
      <c r="I13" s="3"/>
      <c r="J13" s="3"/>
      <c r="K1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Инструкция</vt:lpstr>
      <vt:lpstr>Календарь</vt:lpstr>
      <vt:lpstr>Обзор</vt:lpstr>
      <vt:lpstr>Печать</vt:lpstr>
      <vt:lpstr>Справочники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Cougar</cp:lastModifiedBy>
  <dcterms:modified xsi:type="dcterms:W3CDTF">2026-07-05T06:12:24Z</dcterms:modified>
</cp:coreProperties>
</file>